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 activeTab="1"/>
  </bookViews>
  <sheets>
    <sheet name="0" sheetId="1" r:id="rId1"/>
    <sheet name="трансп" sheetId="2" r:id="rId2"/>
    <sheet name="рейтинг" sheetId="3" r:id="rId3"/>
    <sheet name="Лист1" sheetId="4" r:id="rId4"/>
  </sheets>
  <definedNames>
    <definedName name="_xlnm._FilterDatabase" localSheetId="0" hidden="1">'0'!$A$5:$CW$24</definedName>
    <definedName name="_xlnm._FilterDatabase" localSheetId="2" hidden="1">рейтинг!$A$1:$B$20</definedName>
    <definedName name="_xlnm.Print_Titles" localSheetId="1">трансп!$A:$E,трансп!$1:$4</definedName>
  </definedNames>
  <calcPr calcId="124519"/>
</workbook>
</file>

<file path=xl/calcChain.xml><?xml version="1.0" encoding="utf-8"?>
<calcChain xmlns="http://schemas.openxmlformats.org/spreadsheetml/2006/main">
  <c r="Y101" i="2"/>
  <c r="Y100"/>
  <c r="X99"/>
  <c r="W99"/>
  <c r="V99"/>
  <c r="U99"/>
  <c r="T99"/>
  <c r="S99"/>
  <c r="R99"/>
  <c r="Q99"/>
  <c r="P99"/>
  <c r="O99"/>
  <c r="N99"/>
  <c r="M99"/>
  <c r="L99"/>
  <c r="K99"/>
  <c r="J99"/>
  <c r="I99"/>
  <c r="H99"/>
  <c r="G99"/>
  <c r="F99"/>
  <c r="Y98"/>
  <c r="Y97"/>
  <c r="X96"/>
  <c r="W96"/>
  <c r="V96"/>
  <c r="U96"/>
  <c r="T96"/>
  <c r="S96"/>
  <c r="R96"/>
  <c r="Q96"/>
  <c r="P96"/>
  <c r="O96"/>
  <c r="N96"/>
  <c r="M96"/>
  <c r="L96"/>
  <c r="K96"/>
  <c r="J96"/>
  <c r="I96"/>
  <c r="H96"/>
  <c r="G96"/>
  <c r="F96"/>
  <c r="Y95"/>
  <c r="Y94"/>
  <c r="X93"/>
  <c r="W93"/>
  <c r="V93"/>
  <c r="U93"/>
  <c r="U92" s="1"/>
  <c r="T93"/>
  <c r="S93"/>
  <c r="R93"/>
  <c r="Q93"/>
  <c r="Q92" s="1"/>
  <c r="P93"/>
  <c r="O93"/>
  <c r="N93"/>
  <c r="M93"/>
  <c r="M92" s="1"/>
  <c r="L93"/>
  <c r="K93"/>
  <c r="J93"/>
  <c r="I93"/>
  <c r="I92" s="1"/>
  <c r="H93"/>
  <c r="G93"/>
  <c r="F93"/>
  <c r="X92"/>
  <c r="H92"/>
  <c r="Y91"/>
  <c r="Y90"/>
  <c r="X89"/>
  <c r="W89"/>
  <c r="V89"/>
  <c r="U89"/>
  <c r="T89"/>
  <c r="S89"/>
  <c r="R89"/>
  <c r="Q89"/>
  <c r="P89"/>
  <c r="O89"/>
  <c r="N89"/>
  <c r="M89"/>
  <c r="L89"/>
  <c r="K89"/>
  <c r="J89"/>
  <c r="I89"/>
  <c r="H89"/>
  <c r="G89"/>
  <c r="F89"/>
  <c r="Y88"/>
  <c r="Y87"/>
  <c r="X86"/>
  <c r="W86"/>
  <c r="V86"/>
  <c r="U86"/>
  <c r="T86"/>
  <c r="S86"/>
  <c r="R86"/>
  <c r="Q86"/>
  <c r="P86"/>
  <c r="O86"/>
  <c r="N86"/>
  <c r="M86"/>
  <c r="L86"/>
  <c r="K86"/>
  <c r="J86"/>
  <c r="I86"/>
  <c r="H86"/>
  <c r="G86"/>
  <c r="F86"/>
  <c r="Y85"/>
  <c r="Y84"/>
  <c r="X83"/>
  <c r="W83"/>
  <c r="V83"/>
  <c r="V82" s="1"/>
  <c r="U83"/>
  <c r="T83"/>
  <c r="S83"/>
  <c r="R83"/>
  <c r="Q83"/>
  <c r="P83"/>
  <c r="O83"/>
  <c r="N83"/>
  <c r="N82" s="1"/>
  <c r="M83"/>
  <c r="L83"/>
  <c r="K83"/>
  <c r="J83"/>
  <c r="I83"/>
  <c r="H83"/>
  <c r="G83"/>
  <c r="F83"/>
  <c r="W82"/>
  <c r="R82"/>
  <c r="K82"/>
  <c r="J82"/>
  <c r="Y81"/>
  <c r="Y80"/>
  <c r="X79"/>
  <c r="W79"/>
  <c r="V79"/>
  <c r="U79"/>
  <c r="T79"/>
  <c r="S79"/>
  <c r="R79"/>
  <c r="Q79"/>
  <c r="P79"/>
  <c r="O79"/>
  <c r="N79"/>
  <c r="M79"/>
  <c r="L79"/>
  <c r="K79"/>
  <c r="J79"/>
  <c r="I79"/>
  <c r="H79"/>
  <c r="G79"/>
  <c r="F79"/>
  <c r="Y78"/>
  <c r="Y77"/>
  <c r="Y76"/>
  <c r="Y75"/>
  <c r="X74"/>
  <c r="W74"/>
  <c r="V74"/>
  <c r="U74"/>
  <c r="T74"/>
  <c r="S74"/>
  <c r="R74"/>
  <c r="Q74"/>
  <c r="P74"/>
  <c r="O74"/>
  <c r="N74"/>
  <c r="M74"/>
  <c r="L74"/>
  <c r="K74"/>
  <c r="J74"/>
  <c r="I74"/>
  <c r="H74"/>
  <c r="G74"/>
  <c r="F74"/>
  <c r="Y73"/>
  <c r="Y72"/>
  <c r="Y71"/>
  <c r="Y70"/>
  <c r="Y69"/>
  <c r="X68"/>
  <c r="W68"/>
  <c r="W67" s="1"/>
  <c r="V68"/>
  <c r="U68"/>
  <c r="T68"/>
  <c r="S68"/>
  <c r="R68"/>
  <c r="Q68"/>
  <c r="P68"/>
  <c r="O68"/>
  <c r="O67" s="1"/>
  <c r="N68"/>
  <c r="M68"/>
  <c r="L68"/>
  <c r="K68"/>
  <c r="J68"/>
  <c r="I68"/>
  <c r="I67" s="1"/>
  <c r="H68"/>
  <c r="G68"/>
  <c r="G67" s="1"/>
  <c r="F68"/>
  <c r="Q67"/>
  <c r="Y66"/>
  <c r="Y65"/>
  <c r="X64"/>
  <c r="W64"/>
  <c r="V64"/>
  <c r="U64"/>
  <c r="T64"/>
  <c r="S64"/>
  <c r="R64"/>
  <c r="Q64"/>
  <c r="P64"/>
  <c r="O64"/>
  <c r="N64"/>
  <c r="M64"/>
  <c r="L64"/>
  <c r="K64"/>
  <c r="J64"/>
  <c r="I64"/>
  <c r="H64"/>
  <c r="G64"/>
  <c r="F64"/>
  <c r="Y63"/>
  <c r="Y62"/>
  <c r="X61"/>
  <c r="W61"/>
  <c r="V61"/>
  <c r="U61"/>
  <c r="T61"/>
  <c r="S61"/>
  <c r="R61"/>
  <c r="Q61"/>
  <c r="P61"/>
  <c r="O61"/>
  <c r="N61"/>
  <c r="M61"/>
  <c r="L61"/>
  <c r="K61"/>
  <c r="J61"/>
  <c r="I61"/>
  <c r="H61"/>
  <c r="G61"/>
  <c r="F61"/>
  <c r="Y60"/>
  <c r="Y59"/>
  <c r="Y58"/>
  <c r="Y57"/>
  <c r="Y56"/>
  <c r="X55"/>
  <c r="X54" s="1"/>
  <c r="W55"/>
  <c r="V55"/>
  <c r="V54" s="1"/>
  <c r="U55"/>
  <c r="T55"/>
  <c r="T54" s="1"/>
  <c r="S55"/>
  <c r="R55"/>
  <c r="Q55"/>
  <c r="P55"/>
  <c r="P54" s="1"/>
  <c r="O55"/>
  <c r="N55"/>
  <c r="N54" s="1"/>
  <c r="M55"/>
  <c r="L55"/>
  <c r="L54" s="1"/>
  <c r="K55"/>
  <c r="J55"/>
  <c r="I55"/>
  <c r="H55"/>
  <c r="H54" s="1"/>
  <c r="G55"/>
  <c r="F55"/>
  <c r="Y55" s="1"/>
  <c r="Y53"/>
  <c r="Y52"/>
  <c r="Y51"/>
  <c r="X50"/>
  <c r="W50"/>
  <c r="V50"/>
  <c r="U50"/>
  <c r="T50"/>
  <c r="S50"/>
  <c r="R50"/>
  <c r="Q50"/>
  <c r="P50"/>
  <c r="O50"/>
  <c r="N50"/>
  <c r="M50"/>
  <c r="L50"/>
  <c r="K50"/>
  <c r="J50"/>
  <c r="I50"/>
  <c r="H50"/>
  <c r="G50"/>
  <c r="F50"/>
  <c r="Y49"/>
  <c r="Y48"/>
  <c r="Y47"/>
  <c r="Y46"/>
  <c r="X45"/>
  <c r="W45"/>
  <c r="V45"/>
  <c r="U45"/>
  <c r="T45"/>
  <c r="S45"/>
  <c r="R45"/>
  <c r="Q45"/>
  <c r="P45"/>
  <c r="O45"/>
  <c r="N45"/>
  <c r="M45"/>
  <c r="L45"/>
  <c r="K45"/>
  <c r="J45"/>
  <c r="I45"/>
  <c r="H45"/>
  <c r="G45"/>
  <c r="F45"/>
  <c r="Y44"/>
  <c r="Y43"/>
  <c r="Y42"/>
  <c r="Y41"/>
  <c r="Y40"/>
  <c r="Y39"/>
  <c r="Y38"/>
  <c r="Y37"/>
  <c r="Y36"/>
  <c r="Y35"/>
  <c r="Y34"/>
  <c r="Y33"/>
  <c r="Y32"/>
  <c r="Y31"/>
  <c r="Y30"/>
  <c r="Y29"/>
  <c r="Y28"/>
  <c r="Y27"/>
  <c r="Y26"/>
  <c r="Y25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Y23"/>
  <c r="Y22"/>
  <c r="Y21"/>
  <c r="Y20"/>
  <c r="Y19"/>
  <c r="Y18"/>
  <c r="Y17"/>
  <c r="Y16"/>
  <c r="Y15"/>
  <c r="Y14"/>
  <c r="Y13"/>
  <c r="Y12"/>
  <c r="Y11"/>
  <c r="Y10"/>
  <c r="Y9"/>
  <c r="X8"/>
  <c r="W8"/>
  <c r="V8"/>
  <c r="V7" s="1"/>
  <c r="U8"/>
  <c r="T8"/>
  <c r="S8"/>
  <c r="R8"/>
  <c r="R7" s="1"/>
  <c r="Q8"/>
  <c r="P8"/>
  <c r="O8"/>
  <c r="N8"/>
  <c r="N7" s="1"/>
  <c r="M8"/>
  <c r="L8"/>
  <c r="K8"/>
  <c r="J8"/>
  <c r="I8"/>
  <c r="H8"/>
  <c r="G8"/>
  <c r="F8"/>
  <c r="F7" s="1"/>
  <c r="BV7" i="1"/>
  <c r="BV8"/>
  <c r="BV9"/>
  <c r="BV10"/>
  <c r="BV11"/>
  <c r="BV12"/>
  <c r="BV13"/>
  <c r="BV14"/>
  <c r="BV15"/>
  <c r="BV16"/>
  <c r="BV17"/>
  <c r="BV18"/>
  <c r="BV19"/>
  <c r="BV20"/>
  <c r="BV21"/>
  <c r="BV22"/>
  <c r="BV23"/>
  <c r="BV24"/>
  <c r="BV6"/>
  <c r="BO6" s="1"/>
  <c r="AS6"/>
  <c r="CW25"/>
  <c r="CV25"/>
  <c r="CT25"/>
  <c r="CS25"/>
  <c r="CQ25"/>
  <c r="CP25"/>
  <c r="CM25"/>
  <c r="CL25"/>
  <c r="CJ25"/>
  <c r="CI25"/>
  <c r="CG25"/>
  <c r="CF25"/>
  <c r="CC25"/>
  <c r="CB25"/>
  <c r="BM25"/>
  <c r="AZ25"/>
  <c r="AY25"/>
  <c r="BK25"/>
  <c r="BN25"/>
  <c r="BJ25"/>
  <c r="BA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AE25"/>
  <c r="AF25"/>
  <c r="AG25"/>
  <c r="AH25"/>
  <c r="AI25"/>
  <c r="AJ25"/>
  <c r="AK25"/>
  <c r="AL25"/>
  <c r="AM25"/>
  <c r="AN25"/>
  <c r="AO25"/>
  <c r="AP25"/>
  <c r="AQ25"/>
  <c r="AR25"/>
  <c r="AS25"/>
  <c r="AT25"/>
  <c r="AU25"/>
  <c r="AV25"/>
  <c r="AW25"/>
  <c r="AX25"/>
  <c r="BC25"/>
  <c r="BD25"/>
  <c r="BE25"/>
  <c r="BF25"/>
  <c r="BG25"/>
  <c r="BH25"/>
  <c r="BQ25"/>
  <c r="BR25"/>
  <c r="BS25"/>
  <c r="BT25"/>
  <c r="BU25"/>
  <c r="BW25"/>
  <c r="BX25"/>
  <c r="BY25"/>
  <c r="BZ25"/>
  <c r="CA25"/>
  <c r="CN25"/>
  <c r="CO25"/>
  <c r="CR25"/>
  <c r="CU25"/>
  <c r="BB7"/>
  <c r="BB8"/>
  <c r="BB9"/>
  <c r="BB10"/>
  <c r="BB11"/>
  <c r="BB12"/>
  <c r="BB14"/>
  <c r="BB15"/>
  <c r="BB16"/>
  <c r="BB17"/>
  <c r="BB18"/>
  <c r="BB19"/>
  <c r="BB20"/>
  <c r="BB21"/>
  <c r="BB22"/>
  <c r="BB23"/>
  <c r="BB24"/>
  <c r="BB6"/>
  <c r="L92" i="2" l="1"/>
  <c r="P92"/>
  <c r="T92"/>
  <c r="H82"/>
  <c r="L82"/>
  <c r="P82"/>
  <c r="T82"/>
  <c r="X82"/>
  <c r="G82"/>
  <c r="O82"/>
  <c r="S82"/>
  <c r="J54"/>
  <c r="R54"/>
  <c r="Y45"/>
  <c r="K67"/>
  <c r="S67"/>
  <c r="U67"/>
  <c r="J7"/>
  <c r="J6" s="1"/>
  <c r="L7"/>
  <c r="L6" s="1"/>
  <c r="T7"/>
  <c r="T6" s="1"/>
  <c r="I7"/>
  <c r="I6" s="1"/>
  <c r="M7"/>
  <c r="Q7"/>
  <c r="Q6" s="1"/>
  <c r="U7"/>
  <c r="U6" s="1"/>
  <c r="Y99"/>
  <c r="Y96"/>
  <c r="Y93"/>
  <c r="J92"/>
  <c r="N92"/>
  <c r="R92"/>
  <c r="V92"/>
  <c r="G92"/>
  <c r="K92"/>
  <c r="O92"/>
  <c r="S92"/>
  <c r="W92"/>
  <c r="Y89"/>
  <c r="Y86"/>
  <c r="Y83"/>
  <c r="I82"/>
  <c r="M82"/>
  <c r="U82"/>
  <c r="Q82"/>
  <c r="F82"/>
  <c r="M67"/>
  <c r="Y79"/>
  <c r="Y74"/>
  <c r="H67"/>
  <c r="L67"/>
  <c r="P67"/>
  <c r="T67"/>
  <c r="X67"/>
  <c r="Y68"/>
  <c r="J67"/>
  <c r="N67"/>
  <c r="R67"/>
  <c r="V67"/>
  <c r="Y64"/>
  <c r="G54"/>
  <c r="K54"/>
  <c r="O54"/>
  <c r="S54"/>
  <c r="W54"/>
  <c r="F54"/>
  <c r="I54"/>
  <c r="M54"/>
  <c r="Q54"/>
  <c r="U54"/>
  <c r="R6"/>
  <c r="N6"/>
  <c r="Y50"/>
  <c r="M6"/>
  <c r="F6"/>
  <c r="V6"/>
  <c r="H7"/>
  <c r="H6" s="1"/>
  <c r="P7"/>
  <c r="P6" s="1"/>
  <c r="X7"/>
  <c r="X6" s="1"/>
  <c r="X5" s="1"/>
  <c r="G7"/>
  <c r="G6" s="1"/>
  <c r="K7"/>
  <c r="K6" s="1"/>
  <c r="O7"/>
  <c r="O6" s="1"/>
  <c r="S7"/>
  <c r="S6" s="1"/>
  <c r="W7"/>
  <c r="W6" s="1"/>
  <c r="Y8"/>
  <c r="Y24"/>
  <c r="Y61"/>
  <c r="F67"/>
  <c r="F92"/>
  <c r="BV25" i="1"/>
  <c r="Y82" i="2" l="1"/>
  <c r="K5"/>
  <c r="G5"/>
  <c r="Y54"/>
  <c r="Q5"/>
  <c r="U5"/>
  <c r="L5"/>
  <c r="T5"/>
  <c r="H5"/>
  <c r="W5"/>
  <c r="V5"/>
  <c r="N5"/>
  <c r="J5"/>
  <c r="Y92"/>
  <c r="R5"/>
  <c r="P5"/>
  <c r="I5"/>
  <c r="O5"/>
  <c r="M5"/>
  <c r="S5"/>
  <c r="Y6"/>
  <c r="Y7"/>
  <c r="F5"/>
  <c r="Y67"/>
  <c r="Y5" l="1"/>
  <c r="BI7" i="1"/>
  <c r="BI8"/>
  <c r="BI9"/>
  <c r="BI10"/>
  <c r="BI11"/>
  <c r="BI12"/>
  <c r="BI13"/>
  <c r="BI14"/>
  <c r="BI15"/>
  <c r="BI16"/>
  <c r="BI17"/>
  <c r="BI18"/>
  <c r="BI19"/>
  <c r="BI20"/>
  <c r="BI21"/>
  <c r="BI22"/>
  <c r="BI23"/>
  <c r="BI24"/>
  <c r="BI6"/>
  <c r="BI25" l="1"/>
  <c r="BL7"/>
  <c r="BL8"/>
  <c r="BL9"/>
  <c r="BL10"/>
  <c r="BL11"/>
  <c r="BL12"/>
  <c r="BL13"/>
  <c r="BL25" s="1"/>
  <c r="BL14"/>
  <c r="BL15"/>
  <c r="BL16"/>
  <c r="BL17"/>
  <c r="BL18"/>
  <c r="BL19"/>
  <c r="BL20"/>
  <c r="BL21"/>
  <c r="BL22"/>
  <c r="BL23"/>
  <c r="BL24"/>
  <c r="BL6"/>
  <c r="AX6"/>
  <c r="BB13" l="1"/>
  <c r="BB25" s="1"/>
  <c r="CU7"/>
  <c r="CU8"/>
  <c r="CU9"/>
  <c r="CU10"/>
  <c r="CU11"/>
  <c r="CU12"/>
  <c r="CU13"/>
  <c r="CU14"/>
  <c r="CU15"/>
  <c r="CU16"/>
  <c r="CU17"/>
  <c r="CU18"/>
  <c r="CU19"/>
  <c r="CU20"/>
  <c r="CU21"/>
  <c r="CU22"/>
  <c r="CU23"/>
  <c r="CU24"/>
  <c r="CR7"/>
  <c r="CR8"/>
  <c r="CR9"/>
  <c r="CR10"/>
  <c r="CR11"/>
  <c r="CR12"/>
  <c r="CR13"/>
  <c r="CR14"/>
  <c r="CR15"/>
  <c r="CR16"/>
  <c r="CR17"/>
  <c r="CR18"/>
  <c r="CR19"/>
  <c r="CR20"/>
  <c r="CR21"/>
  <c r="CR22"/>
  <c r="CR23"/>
  <c r="CR24"/>
  <c r="CO7"/>
  <c r="CO8"/>
  <c r="CO9"/>
  <c r="CN9" s="1"/>
  <c r="CO10"/>
  <c r="CN10" s="1"/>
  <c r="CO11"/>
  <c r="CO12"/>
  <c r="CO13"/>
  <c r="CN13" s="1"/>
  <c r="CO14"/>
  <c r="CN14" s="1"/>
  <c r="CO15"/>
  <c r="CO16"/>
  <c r="CO17"/>
  <c r="CN17" s="1"/>
  <c r="CO18"/>
  <c r="CN18" s="1"/>
  <c r="CO19"/>
  <c r="CO20"/>
  <c r="CO21"/>
  <c r="CN21" s="1"/>
  <c r="CO22"/>
  <c r="CN22" s="1"/>
  <c r="CO23"/>
  <c r="CO24"/>
  <c r="CU6"/>
  <c r="CR6"/>
  <c r="CO6"/>
  <c r="CK7"/>
  <c r="CK8"/>
  <c r="CK9"/>
  <c r="CK10"/>
  <c r="CK11"/>
  <c r="CK12"/>
  <c r="CK13"/>
  <c r="CK14"/>
  <c r="CK15"/>
  <c r="CK16"/>
  <c r="CK17"/>
  <c r="CK18"/>
  <c r="CK19"/>
  <c r="CK20"/>
  <c r="CK21"/>
  <c r="CK22"/>
  <c r="CK23"/>
  <c r="CK24"/>
  <c r="CH7"/>
  <c r="CH8"/>
  <c r="CH9"/>
  <c r="CH10"/>
  <c r="CH11"/>
  <c r="CH12"/>
  <c r="CH13"/>
  <c r="CH14"/>
  <c r="CH15"/>
  <c r="CH16"/>
  <c r="CH17"/>
  <c r="CH18"/>
  <c r="CH19"/>
  <c r="CH20"/>
  <c r="CH21"/>
  <c r="CH22"/>
  <c r="CH23"/>
  <c r="CH24"/>
  <c r="CE7"/>
  <c r="CE8"/>
  <c r="CE9"/>
  <c r="CE10"/>
  <c r="CE11"/>
  <c r="CE12"/>
  <c r="CE13"/>
  <c r="CE14"/>
  <c r="CE15"/>
  <c r="CE16"/>
  <c r="CE17"/>
  <c r="CE18"/>
  <c r="CE19"/>
  <c r="CE20"/>
  <c r="CE21"/>
  <c r="CE22"/>
  <c r="CE23"/>
  <c r="CE24"/>
  <c r="CK6"/>
  <c r="CH6"/>
  <c r="CE6"/>
  <c r="CA7"/>
  <c r="CA8"/>
  <c r="CA9"/>
  <c r="CA10"/>
  <c r="CA11"/>
  <c r="CA12"/>
  <c r="CA13"/>
  <c r="CA14"/>
  <c r="CA15"/>
  <c r="CA16"/>
  <c r="CA17"/>
  <c r="CA18"/>
  <c r="CA19"/>
  <c r="CA20"/>
  <c r="CA21"/>
  <c r="CA22"/>
  <c r="CA23"/>
  <c r="CA24"/>
  <c r="CA6"/>
  <c r="BP7"/>
  <c r="BP8"/>
  <c r="BP9"/>
  <c r="BP10"/>
  <c r="BO10" s="1"/>
  <c r="BP11"/>
  <c r="BP12"/>
  <c r="BP13"/>
  <c r="BP14"/>
  <c r="BO14" s="1"/>
  <c r="BP15"/>
  <c r="BP16"/>
  <c r="BP17"/>
  <c r="BP18"/>
  <c r="BO18" s="1"/>
  <c r="BP19"/>
  <c r="BP20"/>
  <c r="BP25" s="1"/>
  <c r="BP21"/>
  <c r="BP22"/>
  <c r="BO22" s="1"/>
  <c r="BP23"/>
  <c r="BP24"/>
  <c r="BP6"/>
  <c r="BC7"/>
  <c r="BC8"/>
  <c r="BC9"/>
  <c r="BC10"/>
  <c r="BC11"/>
  <c r="BC12"/>
  <c r="BC13"/>
  <c r="BC14"/>
  <c r="BC15"/>
  <c r="BC16"/>
  <c r="BC17"/>
  <c r="BC18"/>
  <c r="BC19"/>
  <c r="BC20"/>
  <c r="BC21"/>
  <c r="BC22"/>
  <c r="BC23"/>
  <c r="BC24"/>
  <c r="BC6"/>
  <c r="AX7"/>
  <c r="AX8"/>
  <c r="AX9"/>
  <c r="AX10"/>
  <c r="AX11"/>
  <c r="AX12"/>
  <c r="AX13"/>
  <c r="AX14"/>
  <c r="AX15"/>
  <c r="AX16"/>
  <c r="AX17"/>
  <c r="AX18"/>
  <c r="AX19"/>
  <c r="AX20"/>
  <c r="AX21"/>
  <c r="AX22"/>
  <c r="AX23"/>
  <c r="AX24"/>
  <c r="AS7"/>
  <c r="AS8"/>
  <c r="AS9"/>
  <c r="AS10"/>
  <c r="AS11"/>
  <c r="AS12"/>
  <c r="AS13"/>
  <c r="AS14"/>
  <c r="AS15"/>
  <c r="AS16"/>
  <c r="AS17"/>
  <c r="AS18"/>
  <c r="AS19"/>
  <c r="AS20"/>
  <c r="AS21"/>
  <c r="AS22"/>
  <c r="AS23"/>
  <c r="AS24"/>
  <c r="CK25" l="1"/>
  <c r="CH25"/>
  <c r="CD24"/>
  <c r="CD20"/>
  <c r="CD16"/>
  <c r="CD12"/>
  <c r="CD8"/>
  <c r="CE25"/>
  <c r="CD6"/>
  <c r="CD23"/>
  <c r="CD19"/>
  <c r="CD15"/>
  <c r="CD11"/>
  <c r="CD7"/>
  <c r="BO21"/>
  <c r="BO13"/>
  <c r="BO24"/>
  <c r="BO20"/>
  <c r="BO16"/>
  <c r="BO12"/>
  <c r="BO8"/>
  <c r="CD22"/>
  <c r="CD18"/>
  <c r="CD14"/>
  <c r="CD10"/>
  <c r="CN24"/>
  <c r="CN20"/>
  <c r="CN16"/>
  <c r="CN12"/>
  <c r="CN8"/>
  <c r="BO17"/>
  <c r="BO9"/>
  <c r="BO23"/>
  <c r="BO19"/>
  <c r="BO15"/>
  <c r="BO11"/>
  <c r="BO7"/>
  <c r="CD21"/>
  <c r="CD17"/>
  <c r="CD13"/>
  <c r="CD9"/>
  <c r="CN6"/>
  <c r="CN23"/>
  <c r="CN19"/>
  <c r="CN15"/>
  <c r="CN11"/>
  <c r="CN7"/>
  <c r="X7"/>
  <c r="X8"/>
  <c r="X9"/>
  <c r="X10"/>
  <c r="X11"/>
  <c r="X12"/>
  <c r="X13"/>
  <c r="X14"/>
  <c r="X15"/>
  <c r="X16"/>
  <c r="X17"/>
  <c r="X18"/>
  <c r="X19"/>
  <c r="X20"/>
  <c r="X21"/>
  <c r="X22"/>
  <c r="X23"/>
  <c r="X24"/>
  <c r="X6"/>
  <c r="H7"/>
  <c r="H8"/>
  <c r="H9"/>
  <c r="H10"/>
  <c r="H11"/>
  <c r="H12"/>
  <c r="H13"/>
  <c r="H14"/>
  <c r="H15"/>
  <c r="H16"/>
  <c r="H17"/>
  <c r="H18"/>
  <c r="H19"/>
  <c r="H20"/>
  <c r="H25" s="1"/>
  <c r="H21"/>
  <c r="H22"/>
  <c r="H23"/>
  <c r="H24"/>
  <c r="H6"/>
  <c r="BO25" l="1"/>
  <c r="CD25"/>
  <c r="G6"/>
  <c r="F6" s="1"/>
  <c r="G17"/>
  <c r="F17" s="1"/>
  <c r="E17" s="1"/>
  <c r="G9"/>
  <c r="F9" s="1"/>
  <c r="E9" s="1"/>
  <c r="G24"/>
  <c r="F24" s="1"/>
  <c r="E24" s="1"/>
  <c r="G20"/>
  <c r="G12"/>
  <c r="G23"/>
  <c r="F23" s="1"/>
  <c r="E23" s="1"/>
  <c r="G15"/>
  <c r="F15" s="1"/>
  <c r="E15" s="1"/>
  <c r="G11"/>
  <c r="F11" s="1"/>
  <c r="E11" s="1"/>
  <c r="G7"/>
  <c r="G21"/>
  <c r="F21" s="1"/>
  <c r="E21" s="1"/>
  <c r="G13"/>
  <c r="F13" s="1"/>
  <c r="E13" s="1"/>
  <c r="G16"/>
  <c r="F16" s="1"/>
  <c r="E16" s="1"/>
  <c r="G8"/>
  <c r="F8" s="1"/>
  <c r="E8" s="1"/>
  <c r="G19"/>
  <c r="F19" s="1"/>
  <c r="E19" s="1"/>
  <c r="G22"/>
  <c r="F22" s="1"/>
  <c r="E22" s="1"/>
  <c r="G18"/>
  <c r="F18" s="1"/>
  <c r="E18" s="1"/>
  <c r="G14"/>
  <c r="F14" s="1"/>
  <c r="E14" s="1"/>
  <c r="G10"/>
  <c r="F10" s="1"/>
  <c r="E10" s="1"/>
  <c r="F12"/>
  <c r="E12" s="1"/>
  <c r="F7"/>
  <c r="E7" s="1"/>
  <c r="F20" l="1"/>
  <c r="E20" s="1"/>
  <c r="G25"/>
  <c r="E6"/>
  <c r="E25" l="1"/>
  <c r="F25"/>
</calcChain>
</file>

<file path=xl/sharedStrings.xml><?xml version="1.0" encoding="utf-8"?>
<sst xmlns="http://schemas.openxmlformats.org/spreadsheetml/2006/main" count="376" uniqueCount="156">
  <si>
    <t xml:space="preserve">18.09.2019 </t>
  </si>
  <si>
    <t>аргун-реаб.рф</t>
  </si>
  <si>
    <t xml:space="preserve">30.09.2019 </t>
  </si>
  <si>
    <t>gudermessocialcenter.ru</t>
  </si>
  <si>
    <t>17.09.2019</t>
  </si>
  <si>
    <t>csp-grozny.ru</t>
  </si>
  <si>
    <t>кцспсд.ры</t>
  </si>
  <si>
    <t>19.09.2019</t>
  </si>
  <si>
    <t>01.10.2019</t>
  </si>
  <si>
    <t>шали-срцн.ры</t>
  </si>
  <si>
    <t>20.09.2019</t>
  </si>
  <si>
    <t>gbu-soc.ru</t>
  </si>
  <si>
    <t>шцспсд.рф</t>
  </si>
  <si>
    <t>chr-zabota.ru</t>
  </si>
  <si>
    <t>nrc95.ru</t>
  </si>
  <si>
    <t xml:space="preserve"> gbu-shatoi.ru, shatoyhelp.ru</t>
  </si>
  <si>
    <t>shsrc.ru</t>
  </si>
  <si>
    <t>reab-grozny.ru</t>
  </si>
  <si>
    <t>гбушрцдов.рф</t>
  </si>
  <si>
    <t>speccentr-chr.ru</t>
  </si>
  <si>
    <t>02.10.2019</t>
  </si>
  <si>
    <t>-</t>
  </si>
  <si>
    <t>gbu-csron.ru</t>
  </si>
  <si>
    <t>zabota-sali.ru</t>
  </si>
  <si>
    <t>gbu-lsrcn.ru</t>
  </si>
  <si>
    <t>gsrtsn.ru</t>
  </si>
  <si>
    <t>03.10.2019</t>
  </si>
  <si>
    <t>Критерий 2 «Комфортность условий предоставления услуг»</t>
  </si>
  <si>
    <t>Число получателей услуг, удовлетворенных доброжелательностью, вежливостью работников организации, обеспечивающих первичный контакт и информирование получателя услуги</t>
  </si>
  <si>
    <t>Число опрошенных</t>
  </si>
  <si>
    <t xml:space="preserve">Критерий 1 «Открытость и доступность информации об организации» </t>
  </si>
  <si>
    <t>Число получателей услуг, удовлетворенных доброжелательностью, вежливостью работников организации, обеспечивающих непосредственное оказание услуги при обращении в организацию</t>
  </si>
  <si>
    <t>Дата посещения организации</t>
  </si>
  <si>
    <t>Адрес официального сайта организации</t>
  </si>
  <si>
    <t>Дата просмотра сайта организации в сети Интернет</t>
  </si>
  <si>
    <t>Информация о дате государственной регистрации организации социального обслуживания с указанием числа, месяца и года регистрации</t>
  </si>
  <si>
    <t>Информация об учредителе (учредителях) организации социального обслуживания с указанием наименования, места его (их) нахождения, контактных телефонов и адресов электронной почты</t>
  </si>
  <si>
    <t>Информация о месте нахождения организации социального обслуживания, ее филиалах (при их наличии) с указанием адреса и схемы проезда</t>
  </si>
  <si>
    <t>Информация о режиме, графике работы с указанием дней и часов приема, перерыва на обед</t>
  </si>
  <si>
    <t>Информация о контактных телефонах с указанием кода населенного пункта, в котором расположена организация социального обслуживания, и об адресах электронной почты</t>
  </si>
  <si>
    <t>Информация о руководителе, его заместителях, руководителях филиалов (при их наличии у поставщика социальных услуг) с указанием контактных телефонов и адресов электронной почты</t>
  </si>
  <si>
    <t>Информация о материально-техническом обеспечении предоставления социальных услуг (наличии оборудованных помещений для предоставления социальных услуг, в том числе библиотек, объектов спорта, средств обучения и воспитания, условиях питания и обеспечения охраны здоровья получателей социальных услуг, доступе к информационным системам в сфере социального обслуживания и сети "Интернет"</t>
  </si>
  <si>
    <t>Информация о количестве свободных мест для приема получателей социальных услуг по формам социального обслуживания, финансируемых за счет бюджетных ассигнований бюджетов субъектов Российской Федерации, и количестве свободных мест для приема получателей социальных услуг по формам социального обслуживания за плату, частичную плату в соответствии с договорами о предоставлении социальных услуг за счет средств физических лиц и (или) юридических лиц</t>
  </si>
  <si>
    <t>Информация об объеме предоставляемых социальных услуг за счет бюджетных ассигнований бюджетов субъектов Российской Федерации и за плату, частичную плату в соответствии с договорами о предоставлении социальных услуг за счет средств физических лиц и (или) юридических лиц</t>
  </si>
  <si>
    <t>Информация о наличии лицензий на осуществление деятельности, подлежащей лицензированию в соответствии с законодательством Российской Федерации (с приложением электронного образа документов)</t>
  </si>
  <si>
    <t>Информация о финансово-хозяйственной деятельности (с приложением электронного образа плана финансово-хозяйственной деятельности)</t>
  </si>
  <si>
    <t>Информация о правилах внутреннего распорядка для получателей социальных услуг, правилах внутреннего трудового распорядка, коллективном договоре (с приложение электронного образа документов)</t>
  </si>
  <si>
    <t>Информация о наличии предписаний органов, осуществляющих государственный контроль в сфере социального обслуживания, и отчетов об исполнении указанных предписаний</t>
  </si>
  <si>
    <t>информация о проведении независимой оценки качества (в т.ч. сроки проведения независимой оценки качества, количественные результаты оценки, планы по устранению выявленных недостатков)</t>
  </si>
  <si>
    <t>Сведения об иной информации, которая размещается, опубликовывается по решению организации социального обслуживания и (или) размещение, опубликование которой является обязательным в соответствии с законодательством Российской Федерации</t>
  </si>
  <si>
    <t>Информация о структуре и об органах управления организации социального обслуживания с указанием наименований структурных подразделений (органов управления), фамилий, имен, отчеств и должностей руководителей структурных подразделений, места нахождения структурных подразделений, адресов официальных сайтов структурных подразделений (при наличии), адресов электронной почты структурных подразделений (при наличии); о положениях о структурных подразделениях организации социального обслуживания (при их наличии); о персональном составе работников организации социального обслуживания с указанием с их согласия уровня образования, квалификации и опыта работы</t>
  </si>
  <si>
    <t>Информация о материально-техническом обеспечении предоставления социальных услуг (наличии оборудованных помещений для предоставления социальных услуг, в том числе библиотек, объектов спорта, средств обучения и воспитания, условиях питания и обеспечения охраны здоровья получателей социальных услуг, доступе к информационным системам в сфере социального обслуживания и сети "Интернет")</t>
  </si>
  <si>
    <t>Информация о форме социального обслуживания, в которой организация предоставляет социальные услуги (стационарной, полустационарной, на дому)</t>
  </si>
  <si>
    <t>Информация о видах социальных услуг, предоставляемых организацией  социального обслуживания (социально-бытовые, социально-медицинские, социально-психологические, социально-педагогические, социально-трудовые, социально-правовые, услуги в целях повышения коммуникативного потенциала получателей социальных услуг, срочные социальные услуги)</t>
  </si>
  <si>
    <t>Информация о порядке и об условиях предоставления социальных услуг по видам социальных услуг и формам социального обслуживания, в том числе о перечне социальных услуг, предоставляемых организацией; о порядке и условиях предоставления социальных услуг бесплатно и за плату по видам социальных услуг и формам социального обслуживания; о тарифах на социальные услуги по видам социальных услуг и формам социального обслуживания; размере платы за предоставление социальных услуг, а также о возможности получения социальных услуг бесплатно</t>
  </si>
  <si>
    <t>телефон</t>
  </si>
  <si>
    <t>Адрес электронной почты</t>
  </si>
  <si>
    <t>Электронные сервисы (форма для подачи электронного обращения/ жалобы/предложения; раздел «Часто задаваемые вопросы»; получение консультации по оказываемым услугам и пр.)</t>
  </si>
  <si>
    <t>обеспечение технической возможности выражения участниками образовательных отношений мнения о качестве оказания услуг (наличие анкеты для опроса граждан или гиперссылки на нее)</t>
  </si>
  <si>
    <t>Удовлетворенность качеством, полнотой и доступностью информации о деятельности организации, размещенной на информационных стендах в помещении организации, (численность опрошенных, ответивших положительно)</t>
  </si>
  <si>
    <t>Удовлетворенность качеством, полнотой и доступностью информации о деятельности организации, размещенной на официальном сайте организации в сети "Интернет",(численность опрошенных, ответивших положительно)</t>
  </si>
  <si>
    <t>Численность опрошенных респондентов, получателей услуг, чел.</t>
  </si>
  <si>
    <t xml:space="preserve">наличие комфортной зоны отдыха (ожидания), оборудованной соответствующей мебелью </t>
  </si>
  <si>
    <t>наличие и понятность навигации внутри образовательной организации</t>
  </si>
  <si>
    <t>доступность питьевой воды</t>
  </si>
  <si>
    <t>наличие и доступность санитарно-гигиенических помещений (чистота помещений, наличие мыла, воды, туалетной бумаги и пр.)</t>
  </si>
  <si>
    <t>санитарное состояние помещений образовательной организации</t>
  </si>
  <si>
    <t>Количество опрошенных</t>
  </si>
  <si>
    <t>Количество получателей услуг, которым услуга предоставлена вовремя</t>
  </si>
  <si>
    <t>оборудование входных групп пандусами/подъемными платформами</t>
  </si>
  <si>
    <t>наличие выделенных стоянок для автотранспортных средств инвалидов</t>
  </si>
  <si>
    <t>наличие адаптированных лифтов, поручней, расширенных дверных проемов</t>
  </si>
  <si>
    <t>наличие сменных кресел-колясок</t>
  </si>
  <si>
    <t>наличие и доступность специально оборудованных санитарно-гигиенических помещений</t>
  </si>
  <si>
    <t>дублирование для инвалидов по слуху и зрению звуковой и зрительной информации</t>
  </si>
  <si>
    <t>возможность предоставления инвалидам по слуху (слуху и зрению) услуг сурдопереводчика (тифлосурдопереводчика)</t>
  </si>
  <si>
    <t>наличие альтернативной версии официального сайта организации в информационно-телекоммуникационной сети «Интернет» для инвалидов по зрению</t>
  </si>
  <si>
    <t>помощь, оказываемая работниками организации, прошедшими необходимое обучение (инструктирование) (возможность сопровождения работниками организации);- наличие возможности предоставления услуги в дистанционном режиме или на дому</t>
  </si>
  <si>
    <t>Число опрошенных лиц с ОВЗ</t>
  </si>
  <si>
    <t>Число удовлетворенных доступностью услуг для инвалидов</t>
  </si>
  <si>
    <t>Число получателей услуг, удовлетворенных доброжелательностью, вежливостью работников организации при использовании дистанционных форм взаимодействия</t>
  </si>
  <si>
    <t>Число получателей услуг,которые готовы рекомендовать организацию родственникам и знакомым</t>
  </si>
  <si>
    <t>Число получателей услуг, удовлетворенных организационными условиями оказания услуг</t>
  </si>
  <si>
    <t>Число получателей услуг, в целом удовлетворенных условиями оказания услуг в организации</t>
  </si>
  <si>
    <t>Критерий 5 «Удовлетворенность условиями оказания услуг»</t>
  </si>
  <si>
    <t>Критерий 4 "Показатели, характеризующие доброжелательность, вежливость работников организации (учреждения)"</t>
  </si>
  <si>
    <t>СРЕДНЕОТРАСЛЕВОЕ ЗНАЧЕНИЕ</t>
  </si>
  <si>
    <t xml:space="preserve">число получателей услуг, удовлетворенных комфортностью предоставления услуг организацией социального обслуживания </t>
  </si>
  <si>
    <t>ГОСУДАРСТВЕННОЕ БЮДЖЕТНОЕ  УЧРЕЖДЕНИЕ "АРГУНСКИЙ МЕДИКО-СОЦИАЛЬНО-РЕАБИЛИТАЦИОННЫЙ ЦЕНТР ДЛЯ ДЕТЕЙ С ОГРАНИЧЕННЫМИ ВОЗМОЖНОСТЯМИ" НА 90 МЕСТ</t>
  </si>
  <si>
    <t>ГОСУДАРСТВЕННОЕ БЮЖЕТНОЕ УЧРЕЖДЕНИЕ "ГУДЕРМЕССКИЙ ЦЕНТР СОЦИАЛЬНОЙ ПОМОЩИ СЕМЬЕ И ДЕТЯМ" НА 120 МЕСТ</t>
  </si>
  <si>
    <t>ГОСУДАРСТВЕННОЕ БЮДЖЕТНОЕ УЧРЕЖДЕНИЕ "ГРОЗНЕНСКИЙ ЦЕНТР СОЦИАЛЬНОЙ ПОМОЩИ СЕМЬЕ И ДЕТЯМ" НА 50 МЕСТ</t>
  </si>
  <si>
    <t>ГОСУДАРСТВЕННОЕ БЮДЖЕТНОЕ УЧРЕЖДЕНИЕ "КУРЧАЛОЕВСКИЙ ЦЕНТР СОЦИАЛЬНЫЙ ПОМОЩИ СЕМЬЕ И ДЕТЯМ" НА 90 МЕСТ</t>
  </si>
  <si>
    <t>ГОСУДАРСТВЕННОЕ БЮДЖЕТНОЕ УЧРЕЖДЕНИЕ  "ШАЛИНСКИЙ СОЦИАЛЬНО - РЕАБИЛИТАЦИОННЫЙ ЦЕНТР ДЛЯ НЕСОВЕРШЕННОЛЕТНИХ" НА 100 МЕСТ</t>
  </si>
  <si>
    <t>ГОСУДАРСТВЕННОЕ БЮДЖЕТНОЕ  УЧРЕЖДЕНИЕ "АЛПАТОВСКИЙ СОЦИАЛЬНО-ОЗДОРОВИТЕЛЬНЫЙ ЦЕНТР ДЛЯ ГРАЖДАН ПОЖИЛОГО ВОЗРАСТА И ИНВАЛИДОВ" НА 120 МЕСТ</t>
  </si>
  <si>
    <t>ГОСУДАРСТВЕННОЕ БЮДЖЕТНОЕ  УЧРЕЖДЕНИЕ "ШЕЛКОВСКОЙ ЦЕНТР СОЦИАЛЬНОЙ ПОМОЩИ СЕМЬЕ И ДЕТЯМ" НА 90 МЕСТ</t>
  </si>
  <si>
    <t>ГОСУДАРСТВЕННОЕ БЮДЖЕТНОЕ УЧРЕЖДЕНИЕ "ГРОЗНЕНСКИЙ РЕАБИЛИТАЦИОННЫЙ ЦЕНТР ДЛЯ НЕСОВЕРШЕННОЛЕТНИХ"</t>
  </si>
  <si>
    <t>ГОСУДАРСТВЕННОЕ БЮДЖЕТНОЕ УЧРЕЖДЕНИЕ "НОЖАЙ-ЮРТОВСКИЙ РЕАБИЛИТАЦИОННЫЙ ЦЕНТР ДЛЯ НЕСОВЕРШЕННОЛЕТНИХ" НА 100 МЕСТ</t>
  </si>
  <si>
    <t>ГОСУДАРСТВЕННОЕ БЮДЖЕТНОЕ УЧРЕЖДЕНИЕ "ШАТОЙСКИЙ ЦЕНТР СОЦИАЛЬНОЙ ПОМОЩИ СЕМЬЕ И ДЕТЯМ" НА 90 МЕСТ</t>
  </si>
  <si>
    <t>ГОСУДАРСТВЕННОЕ БЮДЖЕТНОЕ УЧРЕЖДЕНИЕ "ШАТОЙСКИЙ СОЦИАЛЬНО-РЕАБИЛИТАЦИОННЫЙ ЦЕНТР ДЛЯ НЕСОВЕРШЕННОЛЕТНИХ" НА 90 МЕСТ</t>
  </si>
  <si>
    <t>ГОСУДАРСТВЕННОЕ БЮДЖЕТНОЕ УЧРЕЖДЕНИЕ "РЕСПУБЛИКАНСКИЙ РЕАБИЛИТАЦИОННЫЙ ЦЕНТР ДЛЯ ДЕТЕЙ И ПОДРОСТКОВ С ОГРАНИЧЕННЫМИ ВОЗМОЖНОСТЯМИ ИМ. И. С. ТАРАМОВА" НА 220 МЕСТ</t>
  </si>
  <si>
    <t>ГОСУДАРСТВЕННОЕ БЮДЖЕТНОЕ УЧРЕЖДЕНИЕ "ШАЛИНСКИЙ РЕАБИЛИТАЦИОННЫЙ ЦЕНТР ДЛЯ ДЕТЕЙ С ОГРАНИЧЕННЫМИ ВОЗМОЖНОСТЯМИ" НА 100 МЕСТ</t>
  </si>
  <si>
    <t>ГОСУДАРСТВЕННОЕ БЮДЖЕТНОЕ УЧРЕЖДЕНИЕ "РЕСПУБЛИКАНСКИЙ СПЕЦИАЛИЗИРОВАННЫЙ ЦЕНТР ДЛЯ ДЕТЕЙ С ОСОБЫМИ ПОТРЕБНОСТЯМИ"</t>
  </si>
  <si>
    <t>ГОСУДАРСТВЕННОЕ АВТОНОМНОЕ УЧРЕЖДЕНИЕ "РЕСПУБЛИКАНСКИЙ ФОНД СОЦИАЛЬНОЙ ПОДДЕРЖКИ НАСЕЛЕНИЯ ЧЕЧЕНСКОЙ РЕСПУБЛИКИ"</t>
  </si>
  <si>
    <t>ГОСУДАРСТВЕННОЕ БЮДЖЕТНОЕ УЧРЕЖДЕНИЕ "ШАЛИНСКИЙ ПСИХОНЕВРОЛОГИЧЕСКИЙ ИНТЕРНАТ" НА 330 МЕСТ</t>
  </si>
  <si>
    <t>ГОСУДАРСТВЕННОЕ БЮДЖЕТНОЕ УЧРЕЖДЕНИЕ "ЦЕНТР СОЦИАЛЬНОЙ РЕАБИЛИТАЦИИ И ОЗДОРОВЛЕНИЯ НЕСОВЕРШЕННОЛЕТНИХ"</t>
  </si>
  <si>
    <t>ГОСУДАРСТВЕННОЕ БЮДЖЕТНОЕ  УЧРЕЖДЕНИЕ "ГВАРДЕЙСКИЙ  СОЦИАЛЬНО-РЕАБИЛИТАЦИОННЫЙ  ЦЕНТР ДЛЯ  НЕСОВЕРШЕННОЛЕТНИХ" НА 90 МЕСТ</t>
  </si>
  <si>
    <t>ГОСУДАРСТВЕННОЕ БЮДЖЕТНОЕ УЧРЕЖДЕНИЕ "ЛЕНИНСКИЙ СОЦИАЛЬНО - РЕАБИЛИТАЦИОННЫЙ ЦЕНТР ДЛЯ НЕСОВЕРШЕННОЛЕТНИХ"</t>
  </si>
  <si>
    <r>
      <t xml:space="preserve">1.1.1. Соответствие информации о деятельности организации, размещенной на </t>
    </r>
    <r>
      <rPr>
        <b/>
        <u/>
        <sz val="11"/>
        <rFont val="Calibri"/>
        <family val="2"/>
        <charset val="204"/>
      </rPr>
      <t xml:space="preserve">информационных стендах </t>
    </r>
    <r>
      <rPr>
        <b/>
        <sz val="11"/>
        <rFont val="Calibri"/>
        <family val="2"/>
        <charset val="204"/>
      </rPr>
      <t>в помещнии учреждения, перечню информации и требованиям к ней, установленным нормативными правовыми актами (условие выполнено - 1 балл, не выполнено - 0 баллов)</t>
    </r>
  </si>
  <si>
    <r>
      <t xml:space="preserve">1.1.2. Соответствие информации о деятельности организации, размещенной на </t>
    </r>
    <r>
      <rPr>
        <b/>
        <u/>
        <sz val="11"/>
        <rFont val="Calibri"/>
        <family val="2"/>
        <charset val="204"/>
      </rPr>
      <t>официальном сайте организации</t>
    </r>
    <r>
      <rPr>
        <b/>
        <sz val="11"/>
        <rFont val="Calibri"/>
        <family val="2"/>
        <charset val="204"/>
      </rPr>
      <t xml:space="preserve"> в информационно-телекоммуникационной сети "Интернет", перечню информации и требованиям к ней, установленным нормативными правовыми актами (условие выполнено - 1 балл, условие не выполнено - 0 баллов)</t>
    </r>
  </si>
  <si>
    <t>Критерий 3 «Доступность услуг для инвалидов»</t>
  </si>
  <si>
    <t>ИТОГОВЫЙ БАЛЛ ОРГАНИЗАЦИИ</t>
  </si>
  <si>
    <t>Итого по показателю 1.1 (Коэффициент значимости - 0,3)</t>
  </si>
  <si>
    <t>1.2. Обеспечение на официальном сайте организации наличия и функционирования дистанционных способов обратной связи и взаимодействия с получателями услуг (каждый пункт - 30 баллов, максимально - 100 баллов, Коэффициент значимости - 0,3)</t>
  </si>
  <si>
    <t>1.3. Доля получателей услуг, удовлетворенных открытостью, полнотой и доступностью информации о деятельности организации, размещенной на информационных стендах в помещениях  организации и на официальном сайте организации в информационно-телекоммуникационной сети «Интернет» (Коэффициент значимости - 0,4)</t>
  </si>
  <si>
    <t>2.1. Обеспечение в организации комфортных условий для предоставления услуг (каждый пункт - 20 баллов, максимально - 100 баллов, Коэффициент значимости - 0,3)</t>
  </si>
  <si>
    <t>2.2 Время ожидания предоставления услуги (своевременность  предоставления услуги в соответствии с записью на прием к специалисту  организации (учреждения) для получения услуги, графиком прихода социального работника на дом и пр.), Коэффициент значимости - 0,4</t>
  </si>
  <si>
    <t>2.3. Доля получателей услуг, удовлетворенных комфортностью условий предоставления услуг (в % от общего числа опрошенных получателей услуг), Коэффициент значимости - 0,3</t>
  </si>
  <si>
    <t>3.1. Оборудование территории, прилегающей к организации, и ее помещений с учетом доступности для инвалидов (каждый пункт - 20 баллов, максимально - 100 баллов), Коэффициент значимости - 0,3</t>
  </si>
  <si>
    <t>3.2. Обеспечение в организации условий доступности, позволяющих инвалидам получать услуги наравне с другими (каждый пункт - 20 баллов, максимально - 100 баллов), Коэффициент значимости - 0,4</t>
  </si>
  <si>
    <t>3.3. Доля получателей услуг, удовлетворенных доступностью услуг для инвалидов (в % от общего числа опрошенных получателей услуг - инвалидов, максимально - 100 баллов), Коэффициент значимости - 0,3</t>
  </si>
  <si>
    <t>4.1. Доля получателей услуг, удовлетворенных доброжелательностью, вежливостью работников организации, обеспечивающих первичный контакт и информирование получателя услуги (работники справочной, кассиры и прочее) при непосредственном обращении в организацию (в % от общего числа опрошенных получателей услуг, максимально - 100 баллов), Коэффициент значимости - 0,4</t>
  </si>
  <si>
    <t>4.2. Доля получателей услуг, удовлетворенных доброжелательностью, вежливостью работников организации, обеспечивающих непосредственное оказание услуги при обращении в организацию ( максимально - 100 баллов), Коэффициент значимости - 0,4</t>
  </si>
  <si>
    <t>4.3. Удовлетворенность доброжелательностью, вежливостью работников организации при использовании дистанционных форм взаимодействия (по телефону, по электронной почте, с помощью электронных сервисов (подачи электронного обращения/жалоб/предложений, записи на получение услуги, получение консультации по оказываемым услугам и пр.)) (в % от общего числа опрошенных получателей услуг,  максимально - 100 баллов), Коэффициент значимости - 0,4</t>
  </si>
  <si>
    <t>5.1. Готовность получателей услуг рекомендовать организацию родственникам и знакомым (могли бы ее рекомендовать, если бы была возможность выбора организации, максимально - 100 баллов), Коэффициент значимости - 0,3</t>
  </si>
  <si>
    <t>5.2. Доля получателей услуг, удовлетворенных организационными условиями оказания услуг - графиком работы организации (учреждения) (подразделения, отдельных специалистов, графиком прихода социального работника на дом и др.) (в % от общего числа опрошенных получателей услуг), Коэффициент значимости - 0,2</t>
  </si>
  <si>
    <t>5.3. Удовлетворенность получателей услуг в целом условиями оказания услуг в организации (максимально - 100 баллов), Коэффициент значимости - 0,5</t>
  </si>
  <si>
    <t>Наименование организации социального обслуживания населения</t>
  </si>
  <si>
    <t>АРГУНСКИЙ МЕДИКО-СОЦИАЛЬНО-РЕАБИЛИТАЦИОННЫЙ ЦЕНТР ДЛЯ ДЕТЕЙ С ОГРАНИЧЕННЫМИ ВОЗМОЖНОСТЯМИ НА 90 МЕСТ</t>
  </si>
  <si>
    <t>ГУДЕРМЕССКИЙ ЦЕНТР СОЦИАЛЬНОЙ ПОМОЩИ СЕМЬЕ И ДЕТЯМ НА 120 МЕСТ</t>
  </si>
  <si>
    <t>ГРОЗНЕНСКИЙ ЦЕНТР СОЦИАЛЬНОЙ ПОМОЩИ СЕМЬЕ И ДЕТЯМ НА 50 МЕСТ</t>
  </si>
  <si>
    <t>КУРЧАЛОЕВСКИЙ ЦЕНТР СОЦИАЛЬНЫЙ ПОМОЩИ СЕМЬЕ И ДЕТЯМ НА 90 МЕСТ</t>
  </si>
  <si>
    <t>ШАЛИНСКИЙ СОЦИАЛЬНО - РЕАБИЛИТАЦИОННЫЙ ЦЕНТР ДЛЯ НЕСОВЕРШЕННОЛЕТНИХ НА 100 МЕСТ</t>
  </si>
  <si>
    <t>АЛПАТОВСКИЙ СОЦИАЛЬНО-ОЗДОРОВИТЕЛЬНЫЙ ЦЕНТР ДЛЯ ГРАЖДАН ПОЖИЛОГО ВОЗРАСТА И ИНВАЛИДОВ НА 120 МЕСТ</t>
  </si>
  <si>
    <t>ШЕЛКОВСКОЙ ЦЕНТР СОЦИАЛЬНОЙ ПОМОЩИ СЕМЬЕ И ДЕТЯМ НА 90 МЕСТ</t>
  </si>
  <si>
    <t>ГРОЗНЕНСКИЙ РЕАБИЛИТАЦИОННЫЙ ЦЕНТР ДЛЯ НЕСОВЕРШЕННОЛЕТНИХ</t>
  </si>
  <si>
    <t>НОЖАЙ-ЮРТОВСКИЙ РЕАБИЛИТАЦИОННЫЙ ЦЕНТР ДЛЯ НЕСОВЕРШЕННОЛЕТНИХ НА 100 МЕСТ</t>
  </si>
  <si>
    <t>ШАТОЙСКИЙ ЦЕНТР СОЦИАЛЬНОЙ ПОМОЩИ СЕМЬЕ И ДЕТЯМ НА 90 МЕСТ</t>
  </si>
  <si>
    <t>ШАТОЙСКИЙ СОЦИАЛЬНО-РЕАБИЛИТАЦИОННЫЙ ЦЕНТР ДЛЯ НЕСОВЕРШЕННОЛЕТНИХ НА 90 МЕСТ</t>
  </si>
  <si>
    <t>РЕСПУБЛИКАНСКИЙ РЕАБИЛИТАЦИОННЫЙ ЦЕНТР ДЛЯ ДЕТЕЙ И ПОДРОСТКОВ С ОГРАНИЧЕННЫМИ ВОЗМОЖНОСТЯМИ ИМ. И. С. ТАРАМОВА НА 220 МЕСТ</t>
  </si>
  <si>
    <t>ШАЛИНСКИЙ РЕАБИЛИТАЦИОННЫЙ ЦЕНТР ДЛЯ ДЕТЕЙ С ОГРАНИЧЕННЫМИ ВОЗМОЖНОСТЯМИ НА 100 МЕСТ</t>
  </si>
  <si>
    <t>РЕСПУБЛИКАНСКИЙ СПЕЦИАЛИЗИРОВАННЫЙ ЦЕНТР ДЛЯ ДЕТЕЙ С ОСОБЫМИ ПОТРЕБНОСТЯМИ</t>
  </si>
  <si>
    <t>РЕСПУБЛИКАНСКИЙ ФОНД СОЦИАЛЬНОЙ ПОДДЕРЖКИ НАСЕЛЕНИЯ ЧЕЧЕНСКОЙ РЕСПУБЛИКИ</t>
  </si>
  <si>
    <t>ЦЕНТР СОЦИАЛЬНОЙ РЕАБИЛИТАЦИИ И ОЗДОРОВЛЕНИЯ НЕСОВЕРШЕННОЛЕТНИХ</t>
  </si>
  <si>
    <t>ШАЛИНСКИЙ ПСИХОНЕВРОЛОГИЧЕСКИЙ ИНТЕРНАТ НА 330 МЕСТ</t>
  </si>
  <si>
    <t>ЛЕНИНСКИЙ СОЦИАЛЬНО - РЕАБИЛИТАЦИОННЫЙ ЦЕНТР ДЛЯ НЕСОВЕРШЕННОЛЕТНИХ</t>
  </si>
  <si>
    <t>ГВАРДЕЙСКИЙ  СОЦИАЛЬНО-РЕАБИЛИТАЦИОННЫЙ  ЦЕНТР ДЛЯ  НЕСОВЕРШЕННОЛЕТНИХ НА 90 МЕСТ</t>
  </si>
  <si>
    <r>
      <t xml:space="preserve">1.1.1. Соответствие информации о деятельности организации, размещенной на </t>
    </r>
    <r>
      <rPr>
        <b/>
        <u/>
        <sz val="8"/>
        <rFont val="Calibri"/>
        <family val="2"/>
        <charset val="204"/>
      </rPr>
      <t xml:space="preserve">информационных стендах </t>
    </r>
    <r>
      <rPr>
        <b/>
        <sz val="8"/>
        <rFont val="Calibri"/>
        <family val="2"/>
        <charset val="204"/>
      </rPr>
      <t>в помещнии учреждения, перечню информации и требованиям к ней, установленным нормативными правовыми актами (условие выполнено - 1 балл, не выполнено - 0 баллов)</t>
    </r>
  </si>
  <si>
    <r>
      <t xml:space="preserve">1.1.2. Соответствие информации о деятельности организации, размещенной на </t>
    </r>
    <r>
      <rPr>
        <b/>
        <u/>
        <sz val="8"/>
        <rFont val="Calibri"/>
        <family val="2"/>
        <charset val="204"/>
      </rPr>
      <t>официальном сайте организации</t>
    </r>
    <r>
      <rPr>
        <b/>
        <sz val="8"/>
        <rFont val="Calibri"/>
        <family val="2"/>
        <charset val="204"/>
      </rPr>
      <t xml:space="preserve"> в информационно-телекоммуникационной сети "Интернет", перечню информации и требованиям к ней, установленным нормативными правовыми актами (условие выполнено - 1 балл, условие не выполнено - 0 баллов)</t>
    </r>
  </si>
  <si>
    <t>5.2. Доля получателей услуг, удовлетворенных организационными условиями оказания услуг , Коэффициент значимости - 0,2</t>
  </si>
  <si>
    <t>4.3. Удовлетворенность доброжелательностью, вежливостью работников организации при использовании дистанционных форм взаимодействия, Коэффициент значимости - 0,4</t>
  </si>
  <si>
    <t>4.1. Доля получателей услуг, удовлетворенных доброжелательностью, вежливостью работников организации, обеспечивающих первичный контакт и информирование получателя услуги при непосредственном обращении в организацию, максимально - 100 баллов, Коэффициент значимости - 0,4</t>
  </si>
  <si>
    <t>1.2. Обеспечение на официальном сайте организации наличия и функционирования дистанционных способов обратной связи и взаимодействия с получателями услуг, максимально - 100 баллов, Коэффициент значимости - 0,3</t>
  </si>
  <si>
    <t>2.1. Обеспечение в организации комфортных условий для предоставления услуг, максимально - 100 баллов, Коэффициент значимости - 0,3</t>
  </si>
  <si>
    <t>1.1 Соответствие информации о деятельности организации, размещенной на информационных стендах в помещнии учреждения и сайте организации, перечню информации и требованиям к ней, установленным нормативными правовыми актами(Коэффициент значимости - 0,3)</t>
  </si>
  <si>
    <t>о численности получателей социальных услуг по формам социального обслуживания и видам социальных услуг за счет бюджетных ассигнований бюджетов субъектов Российской Федерации, численности получателей социальных услуг по формам социального обслуживания и видам социальных услуг за плату, частичную плату в соответствии с договорами о предоставлении социальных услуг за счет средств физических лиц и (или) юридических лиц</t>
  </si>
  <si>
    <t>Информация о численности получателей социальных услуг по формам социального обслуживания и видам социальных услуг за счет бюджетных ассигнований бюджетов субъектов Российской Федерации, численности получателей социальных услуг по формам социального обслуживания и видам социальных услуг за плату, частичную плату в соответствии с договорами о предоставлении социальных услуг за счет средств физических лиц и (или) юридических лиц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</si>
</sst>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2">
    <font>
      <sz val="11"/>
      <name val="Calibri"/>
    </font>
    <font>
      <sz val="11"/>
      <name val="Calibri"/>
      <family val="2"/>
      <charset val="204"/>
    </font>
    <font>
      <b/>
      <sz val="11"/>
      <color theme="0"/>
      <name val="Calibri"/>
      <family val="2"/>
      <charset val="204"/>
    </font>
    <font>
      <b/>
      <sz val="11"/>
      <name val="Calibri"/>
      <family val="2"/>
      <charset val="204"/>
    </font>
    <font>
      <b/>
      <u/>
      <sz val="11"/>
      <name val="Calibri"/>
      <family val="2"/>
      <charset val="204"/>
    </font>
    <font>
      <b/>
      <sz val="16"/>
      <color theme="0"/>
      <name val="Calibri"/>
      <family val="2"/>
      <charset val="204"/>
    </font>
    <font>
      <b/>
      <sz val="8"/>
      <color theme="0"/>
      <name val="Calibri"/>
      <family val="2"/>
      <charset val="204"/>
    </font>
    <font>
      <b/>
      <sz val="8"/>
      <name val="Calibri"/>
      <family val="2"/>
      <charset val="204"/>
    </font>
    <font>
      <sz val="8"/>
      <name val="Calibri"/>
      <family val="2"/>
      <charset val="204"/>
    </font>
    <font>
      <b/>
      <u/>
      <sz val="8"/>
      <name val="Calibri"/>
      <family val="2"/>
      <charset val="204"/>
    </font>
    <font>
      <sz val="8"/>
      <color rgb="FFFF0000"/>
      <name val="Calibri"/>
      <family val="2"/>
      <charset val="204"/>
    </font>
    <font>
      <b/>
      <sz val="8"/>
      <color rgb="FF00206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164" fontId="0" fillId="5" borderId="1" xfId="0" applyNumberForma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" fontId="5" fillId="4" borderId="1" xfId="0" applyNumberFormat="1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/>
    <xf numFmtId="14" fontId="8" fillId="0" borderId="1" xfId="0" applyNumberFormat="1" applyFont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" fontId="6" fillId="4" borderId="1" xfId="0" applyNumberFormat="1" applyFont="1" applyFill="1" applyBorder="1" applyAlignment="1">
      <alignment horizontal="center" vertical="center" wrapText="1"/>
    </xf>
    <xf numFmtId="1" fontId="8" fillId="3" borderId="1" xfId="0" applyNumberFormat="1" applyFont="1" applyFill="1" applyBorder="1" applyAlignment="1">
      <alignment horizontal="center" vertical="center" wrapText="1"/>
    </xf>
    <xf numFmtId="164" fontId="8" fillId="5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 shrinkToFi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1" xfId="0" applyNumberFormat="1" applyFont="1" applyFill="1" applyBorder="1" applyAlignment="1">
      <alignment horizontal="center" vertical="center" wrapText="1"/>
    </xf>
    <xf numFmtId="1" fontId="8" fillId="6" borderId="1" xfId="0" applyNumberFormat="1" applyFont="1" applyFill="1" applyBorder="1" applyAlignment="1">
      <alignment horizontal="center" vertical="center" wrapText="1"/>
    </xf>
    <xf numFmtId="164" fontId="8" fillId="6" borderId="1" xfId="0" applyNumberFormat="1" applyFont="1" applyFill="1" applyBorder="1" applyAlignment="1">
      <alignment horizontal="center" vertical="center" wrapText="1"/>
    </xf>
    <xf numFmtId="0" fontId="8" fillId="6" borderId="0" xfId="0" applyFont="1" applyFill="1"/>
    <xf numFmtId="0" fontId="10" fillId="6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165" fontId="0" fillId="4" borderId="1" xfId="0" applyNumberForma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" fontId="10" fillId="6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Распределение расчетных</a:t>
            </a:r>
            <a:r>
              <a:rPr lang="ru-RU" baseline="0"/>
              <a:t> значений рейтингов организаций социального обслуживания населения Чеченской Республики ,  определенных по итогам сбора и  обобщения информации о качестве условий предоствления услуг  организациями социльного  обслуживания, в отноше</a:t>
            </a:r>
            <a:endParaRPr lang="ru-RU"/>
          </a:p>
        </c:rich>
      </c:tx>
      <c:spPr>
        <a:noFill/>
        <a:ln>
          <a:noFill/>
        </a:ln>
        <a:effectLst/>
      </c:spPr>
    </c:title>
    <c:view3D>
      <c:depthPercent val="100"/>
      <c:rAngAx val="1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dPt>
            <c:idx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</c:dPt>
          <c:dPt>
            <c:idx val="1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</c:dPt>
          <c:dPt>
            <c:idx val="2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</c:dPt>
          <c:dPt>
            <c:idx val="12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  <a:sp3d/>
            </c:spPr>
          </c:dPt>
          <c:dPt>
            <c:idx val="13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  <a:sp3d/>
            </c:spPr>
          </c:dPt>
          <c:dPt>
            <c:idx val="14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  <a:sp3d/>
            </c:spPr>
          </c:dPt>
          <c:dPt>
            <c:idx val="15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  <a:sp3d/>
            </c:spPr>
          </c:dPt>
          <c:dPt>
            <c:idx val="16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  <a:sp3d/>
            </c:spPr>
          </c:dPt>
          <c:dPt>
            <c:idx val="17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</c:dPt>
          <c:dPt>
            <c:idx val="18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  <a:sp3d/>
            </c:spPr>
          </c:dPt>
          <c:dPt>
            <c:idx val="19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рейтинг!$A$2:$A$21</c:f>
              <c:strCache>
                <c:ptCount val="20"/>
                <c:pt idx="0">
                  <c:v>РЕСПУБЛИКАНСКИЙ ФОНД СОЦИАЛЬНОЙ ПОДДЕРЖКИ НАСЕЛЕНИЯ ЧЕЧЕНСКОЙ РЕСПУБЛИКИ</c:v>
                </c:pt>
                <c:pt idx="1">
                  <c:v>НОЖАЙ-ЮРТОВСКИЙ РЕАБИЛИТАЦИОННЫЙ ЦЕНТР ДЛЯ НЕСОВЕРШЕННОЛЕТНИХ НА 100 МЕСТ</c:v>
                </c:pt>
                <c:pt idx="2">
                  <c:v>ШАЛИНСКИЙ ПСИХОНЕВРОЛОГИЧЕСКИЙ ИНТЕРНАТ НА 330 МЕСТ</c:v>
                </c:pt>
                <c:pt idx="3">
                  <c:v>ГРОЗНЕНСКИЙ ЦЕНТР СОЦИАЛЬНОЙ ПОМОЩИ СЕМЬЕ И ДЕТЯМ НА 50 МЕСТ</c:v>
                </c:pt>
                <c:pt idx="4">
                  <c:v>РЕСПУБЛИКАНСКИЙ СПЕЦИАЛИЗИРОВАННЫЙ ЦЕНТР ДЛЯ ДЕТЕЙ С ОСОБЫМИ ПОТРЕБНОСТЯМИ</c:v>
                </c:pt>
                <c:pt idx="5">
                  <c:v>ЛЕНИНСКИЙ СОЦИАЛЬНО - РЕАБИЛИТАЦИОННЫЙ ЦЕНТР ДЛЯ НЕСОВЕРШЕННОЛЕТНИХ</c:v>
                </c:pt>
                <c:pt idx="6">
                  <c:v>ШАТОЙСКИЙ СОЦИАЛЬНО-РЕАБИЛИТАЦИОННЫЙ ЦЕНТР ДЛЯ НЕСОВЕРШЕННОЛЕТНИХ НА 90 МЕСТ</c:v>
                </c:pt>
                <c:pt idx="7">
                  <c:v>ШАТОЙСКИЙ ЦЕНТР СОЦИАЛЬНОЙ ПОМОЩИ СЕМЬЕ И ДЕТЯМ НА 90 МЕСТ</c:v>
                </c:pt>
                <c:pt idx="8">
                  <c:v>КУРЧАЛОЕВСКИЙ ЦЕНТР СОЦИАЛЬНЫЙ ПОМОЩИ СЕМЬЕ И ДЕТЯМ НА 90 МЕСТ</c:v>
                </c:pt>
                <c:pt idx="9">
                  <c:v>ГРОЗНЕНСКИЙ РЕАБИЛИТАЦИОННЫЙ ЦЕНТР ДЛЯ НЕСОВЕРШЕННОЛЕТНИХ</c:v>
                </c:pt>
                <c:pt idx="10">
                  <c:v>АЛПАТОВСКИЙ СОЦИАЛЬНО-ОЗДОРОВИТЕЛЬНЫЙ ЦЕНТР ДЛЯ ГРАЖДАН ПОЖИЛОГО ВОЗРАСТА И ИНВАЛИДОВ НА 120 МЕСТ</c:v>
                </c:pt>
                <c:pt idx="11">
                  <c:v>АРГУНСКИЙ МЕДИКО-СОЦИАЛЬНО-РЕАБИЛИТАЦИОННЫЙ ЦЕНТР ДЛЯ ДЕТЕЙ С ОГРАНИЧЕННЫМИ ВОЗМОЖНОСТЯМИ НА 90 МЕСТ</c:v>
                </c:pt>
                <c:pt idx="12">
                  <c:v>ЦЕНТР СОЦИАЛЬНОЙ РЕАБИЛИТАЦИИ И ОЗДОРОВЛЕНИЯ НЕСОВЕРШЕННОЛЕТНИХ</c:v>
                </c:pt>
                <c:pt idx="13">
                  <c:v>РЕСПУБЛИКАНСКИЙ РЕАБИЛИТАЦИОННЫЙ ЦЕНТР ДЛЯ ДЕТЕЙ И ПОДРОСТКОВ С ОГРАНИЧЕННЫМИ ВОЗМОЖНОСТЯМИ ИМ. И. С. ТАРАМОВА НА 220 МЕСТ</c:v>
                </c:pt>
                <c:pt idx="14">
                  <c:v>ШАЛИНСКИЙ СОЦИАЛЬНО - РЕАБИЛИТАЦИОННЫЙ ЦЕНТР ДЛЯ НЕСОВЕРШЕННОЛЕТНИХ НА 100 МЕСТ</c:v>
                </c:pt>
                <c:pt idx="15">
                  <c:v>ШАЛИНСКИЙ РЕАБИЛИТАЦИОННЫЙ ЦЕНТР ДЛЯ ДЕТЕЙ С ОГРАНИЧЕННЫМИ ВОЗМОЖНОСТЯМИ НА 100 МЕСТ</c:v>
                </c:pt>
                <c:pt idx="16">
                  <c:v>ГУДЕРМЕССКИЙ ЦЕНТР СОЦИАЛЬНОЙ ПОМОЩИ СЕМЬЕ И ДЕТЯМ НА 120 МЕСТ</c:v>
                </c:pt>
                <c:pt idx="17">
                  <c:v>ШЕЛКОВСКОЙ ЦЕНТР СОЦИАЛЬНОЙ ПОМОЩИ СЕМЬЕ И ДЕТЯМ НА 90 МЕСТ</c:v>
                </c:pt>
                <c:pt idx="18">
                  <c:v>ГВАРДЕЙСКИЙ  СОЦИАЛЬНО-РЕАБИЛИТАЦИОННЫЙ  ЦЕНТР ДЛЯ  НЕСОВЕРШЕННОЛЕТНИХ НА 90 МЕСТ</c:v>
                </c:pt>
                <c:pt idx="19">
                  <c:v>СРЕДНЕОТРАСЛЕВОЕ ЗНАЧЕНИЕ</c:v>
                </c:pt>
              </c:strCache>
            </c:strRef>
          </c:cat>
          <c:val>
            <c:numRef>
              <c:f>рейтинг!$B$2:$B$21</c:f>
              <c:numCache>
                <c:formatCode>General</c:formatCode>
                <c:ptCount val="20"/>
                <c:pt idx="0">
                  <c:v>79.599999999999994</c:v>
                </c:pt>
                <c:pt idx="1">
                  <c:v>80.8</c:v>
                </c:pt>
                <c:pt idx="2">
                  <c:v>82.2</c:v>
                </c:pt>
                <c:pt idx="3">
                  <c:v>85.5</c:v>
                </c:pt>
                <c:pt idx="4">
                  <c:v>87.2</c:v>
                </c:pt>
                <c:pt idx="5">
                  <c:v>89.4</c:v>
                </c:pt>
                <c:pt idx="6">
                  <c:v>89.9</c:v>
                </c:pt>
                <c:pt idx="7">
                  <c:v>90.8</c:v>
                </c:pt>
                <c:pt idx="8">
                  <c:v>92.4</c:v>
                </c:pt>
                <c:pt idx="9">
                  <c:v>92.5</c:v>
                </c:pt>
                <c:pt idx="10">
                  <c:v>93.3</c:v>
                </c:pt>
                <c:pt idx="11">
                  <c:v>94.2</c:v>
                </c:pt>
                <c:pt idx="12">
                  <c:v>94.4</c:v>
                </c:pt>
                <c:pt idx="13">
                  <c:v>95.9</c:v>
                </c:pt>
                <c:pt idx="14">
                  <c:v>96.7</c:v>
                </c:pt>
                <c:pt idx="15">
                  <c:v>97.3</c:v>
                </c:pt>
                <c:pt idx="16">
                  <c:v>97.7</c:v>
                </c:pt>
                <c:pt idx="17">
                  <c:v>98.2</c:v>
                </c:pt>
                <c:pt idx="18">
                  <c:v>99.1</c:v>
                </c:pt>
                <c:pt idx="19" formatCode="0.000">
                  <c:v>91</c:v>
                </c:pt>
              </c:numCache>
            </c:numRef>
          </c:val>
        </c:ser>
        <c:dLbls>
          <c:showVal val="1"/>
        </c:dLbls>
        <c:shape val="box"/>
        <c:axId val="88611456"/>
        <c:axId val="88617344"/>
        <c:axId val="0"/>
      </c:bar3DChart>
      <c:catAx>
        <c:axId val="88611456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8617344"/>
        <c:crosses val="autoZero"/>
        <c:auto val="1"/>
        <c:lblAlgn val="ctr"/>
        <c:lblOffset val="100"/>
      </c:catAx>
      <c:valAx>
        <c:axId val="88617344"/>
        <c:scaling>
          <c:orientation val="minMax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8611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11206</xdr:colOff>
      <xdr:row>7</xdr:row>
      <xdr:rowOff>56030</xdr:rowOff>
    </xdr:from>
    <xdr:to>
      <xdr:col>10</xdr:col>
      <xdr:colOff>526676</xdr:colOff>
      <xdr:row>19</xdr:row>
      <xdr:rowOff>235323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W25"/>
  <sheetViews>
    <sheetView topLeftCell="CO19" zoomScale="69" zoomScaleNormal="69" workbookViewId="0">
      <selection activeCell="CD26" sqref="CD26"/>
    </sheetView>
  </sheetViews>
  <sheetFormatPr defaultColWidth="23.140625" defaultRowHeight="15"/>
  <cols>
    <col min="1" max="1" width="42.7109375" style="10" customWidth="1"/>
    <col min="2" max="2" width="18" style="10" customWidth="1"/>
    <col min="3" max="3" width="20.85546875" style="10" customWidth="1"/>
    <col min="4" max="4" width="23.140625" style="10"/>
    <col min="5" max="5" width="23.140625" style="11"/>
    <col min="6" max="6" width="23.140625" style="14"/>
    <col min="7" max="7" width="23.140625" style="12"/>
    <col min="8" max="8" width="33.7109375" style="13" customWidth="1"/>
    <col min="9" max="23" width="23.140625" style="10"/>
    <col min="24" max="24" width="30.7109375" style="13" customWidth="1"/>
    <col min="25" max="30" width="23.140625" style="10"/>
    <col min="31" max="31" width="41.85546875" style="10" customWidth="1"/>
    <col min="32" max="32" width="39" style="10" customWidth="1"/>
    <col min="33" max="33" width="23.140625" style="10"/>
    <col min="34" max="34" width="30.7109375" style="10" customWidth="1"/>
    <col min="35" max="37" width="45.5703125" style="10" customWidth="1"/>
    <col min="38" max="44" width="23.140625" style="10"/>
    <col min="45" max="45" width="23.140625" style="12"/>
    <col min="46" max="49" width="23.140625" style="10"/>
    <col min="50" max="50" width="23.140625" style="12"/>
    <col min="51" max="53" width="23.140625" style="10"/>
    <col min="54" max="54" width="23.140625" style="14"/>
    <col min="55" max="55" width="23.140625" style="12"/>
    <col min="56" max="60" width="23.140625" style="10"/>
    <col min="61" max="61" width="23.140625" style="12"/>
    <col min="62" max="62" width="14.5703125" style="10" customWidth="1"/>
    <col min="63" max="63" width="23.140625" style="10"/>
    <col min="64" max="64" width="23.140625" style="12"/>
    <col min="65" max="65" width="23.140625" style="10"/>
    <col min="66" max="66" width="16.42578125" style="10" customWidth="1"/>
    <col min="67" max="67" width="23.140625" style="14"/>
    <col min="68" max="68" width="23.140625" style="12"/>
    <col min="69" max="73" width="23.140625" style="10"/>
    <col min="74" max="74" width="23.140625" style="12"/>
    <col min="75" max="78" width="23.140625" style="10"/>
    <col min="79" max="79" width="23.140625" style="12"/>
    <col min="80" max="81" width="23.140625" style="10"/>
    <col min="82" max="82" width="23.140625" style="14"/>
    <col min="83" max="83" width="23.140625" style="12"/>
    <col min="84" max="85" width="23.140625" style="10"/>
    <col min="86" max="86" width="23.140625" style="12"/>
    <col min="87" max="88" width="23.140625" style="10"/>
    <col min="89" max="89" width="23.140625" style="12"/>
    <col min="90" max="91" width="23.140625" style="10"/>
    <col min="92" max="92" width="23.140625" style="14"/>
    <col min="93" max="93" width="23.140625" style="12"/>
    <col min="94" max="95" width="23.140625" style="10"/>
    <col min="96" max="96" width="23.140625" style="12"/>
    <col min="97" max="98" width="23.140625" style="10"/>
    <col min="99" max="99" width="23.140625" style="12"/>
    <col min="100" max="16384" width="23.140625" style="10"/>
  </cols>
  <sheetData>
    <row r="1" spans="1:101">
      <c r="A1" s="67" t="s">
        <v>126</v>
      </c>
      <c r="B1" s="67" t="s">
        <v>32</v>
      </c>
      <c r="C1" s="67" t="s">
        <v>33</v>
      </c>
      <c r="D1" s="67" t="s">
        <v>34</v>
      </c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69"/>
      <c r="CC1" s="69"/>
      <c r="CD1" s="69"/>
      <c r="CE1" s="69"/>
      <c r="CF1" s="69"/>
      <c r="CG1" s="69"/>
      <c r="CH1" s="69"/>
      <c r="CI1" s="69"/>
      <c r="CJ1" s="69"/>
      <c r="CK1" s="69"/>
      <c r="CL1" s="69"/>
      <c r="CM1" s="69"/>
      <c r="CN1" s="69"/>
      <c r="CO1" s="69"/>
      <c r="CP1" s="69"/>
      <c r="CQ1" s="69"/>
      <c r="CR1" s="69"/>
      <c r="CS1" s="69"/>
      <c r="CT1" s="69"/>
      <c r="CU1" s="69"/>
      <c r="CV1" s="69"/>
      <c r="CW1" s="69"/>
    </row>
    <row r="2" spans="1:101">
      <c r="A2" s="67"/>
      <c r="B2" s="67"/>
      <c r="C2" s="67"/>
      <c r="D2" s="67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</row>
    <row r="3" spans="1:101">
      <c r="A3" s="67"/>
      <c r="B3" s="67"/>
      <c r="C3" s="67"/>
      <c r="D3" s="67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</row>
    <row r="4" spans="1:101">
      <c r="A4" s="67"/>
      <c r="B4" s="67"/>
      <c r="C4" s="67"/>
      <c r="D4" s="67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6"/>
      <c r="AT4" s="66"/>
      <c r="AU4" s="66"/>
      <c r="AV4" s="66"/>
      <c r="AW4" s="66"/>
      <c r="AX4" s="66"/>
      <c r="AY4" s="66"/>
      <c r="AZ4" s="66"/>
      <c r="BA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P4" s="66"/>
      <c r="BQ4" s="66"/>
      <c r="BR4" s="66"/>
      <c r="BS4" s="66"/>
      <c r="BT4" s="66"/>
      <c r="BU4" s="66"/>
      <c r="BW4" s="12"/>
      <c r="BX4" s="12"/>
      <c r="BY4" s="12"/>
      <c r="BZ4" s="12"/>
      <c r="CA4" s="66"/>
      <c r="CB4" s="66"/>
      <c r="CC4" s="66"/>
      <c r="CE4" s="66"/>
      <c r="CF4" s="66"/>
      <c r="CG4" s="66"/>
      <c r="CH4" s="66"/>
      <c r="CI4" s="66"/>
      <c r="CJ4" s="66"/>
      <c r="CK4" s="66"/>
      <c r="CL4" s="66"/>
      <c r="CM4" s="66"/>
      <c r="CO4" s="66"/>
      <c r="CP4" s="66"/>
      <c r="CQ4" s="66"/>
      <c r="CR4" s="66"/>
      <c r="CS4" s="66"/>
      <c r="CT4" s="66"/>
      <c r="CU4" s="66"/>
      <c r="CV4" s="66"/>
      <c r="CW4" s="66"/>
    </row>
    <row r="5" spans="1:101" s="22" customFormat="1" ht="283.5" customHeight="1">
      <c r="A5" s="67"/>
      <c r="B5" s="67"/>
      <c r="C5" s="67"/>
      <c r="D5" s="67"/>
      <c r="E5" s="17" t="s">
        <v>110</v>
      </c>
      <c r="F5" s="18" t="s">
        <v>30</v>
      </c>
      <c r="G5" s="19" t="s">
        <v>111</v>
      </c>
      <c r="H5" s="20" t="s">
        <v>107</v>
      </c>
      <c r="I5" s="21" t="s">
        <v>35</v>
      </c>
      <c r="J5" s="21" t="s">
        <v>36</v>
      </c>
      <c r="K5" s="21" t="s">
        <v>37</v>
      </c>
      <c r="L5" s="21" t="s">
        <v>38</v>
      </c>
      <c r="M5" s="21" t="s">
        <v>39</v>
      </c>
      <c r="N5" s="21" t="s">
        <v>40</v>
      </c>
      <c r="O5" s="21" t="s">
        <v>41</v>
      </c>
      <c r="P5" s="21" t="s">
        <v>42</v>
      </c>
      <c r="Q5" s="21" t="s">
        <v>43</v>
      </c>
      <c r="R5" s="21" t="s">
        <v>44</v>
      </c>
      <c r="S5" s="21" t="s">
        <v>45</v>
      </c>
      <c r="T5" s="21" t="s">
        <v>46</v>
      </c>
      <c r="U5" s="21" t="s">
        <v>47</v>
      </c>
      <c r="V5" s="21" t="s">
        <v>48</v>
      </c>
      <c r="W5" s="21" t="s">
        <v>49</v>
      </c>
      <c r="X5" s="20" t="s">
        <v>108</v>
      </c>
      <c r="Y5" s="21" t="s">
        <v>35</v>
      </c>
      <c r="Z5" s="21" t="s">
        <v>36</v>
      </c>
      <c r="AA5" s="21" t="s">
        <v>37</v>
      </c>
      <c r="AB5" s="21" t="s">
        <v>38</v>
      </c>
      <c r="AC5" s="21" t="s">
        <v>39</v>
      </c>
      <c r="AD5" s="21" t="s">
        <v>40</v>
      </c>
      <c r="AE5" s="21" t="s">
        <v>50</v>
      </c>
      <c r="AF5" s="21" t="s">
        <v>51</v>
      </c>
      <c r="AG5" s="21" t="s">
        <v>52</v>
      </c>
      <c r="AH5" s="21" t="s">
        <v>53</v>
      </c>
      <c r="AI5" s="21" t="s">
        <v>54</v>
      </c>
      <c r="AJ5" s="21" t="s">
        <v>154</v>
      </c>
      <c r="AK5" s="21" t="s">
        <v>42</v>
      </c>
      <c r="AL5" s="21" t="s">
        <v>43</v>
      </c>
      <c r="AM5" s="21" t="s">
        <v>44</v>
      </c>
      <c r="AN5" s="21" t="s">
        <v>45</v>
      </c>
      <c r="AO5" s="21" t="s">
        <v>46</v>
      </c>
      <c r="AP5" s="21" t="s">
        <v>47</v>
      </c>
      <c r="AQ5" s="21" t="s">
        <v>48</v>
      </c>
      <c r="AR5" s="21" t="s">
        <v>49</v>
      </c>
      <c r="AS5" s="19" t="s">
        <v>112</v>
      </c>
      <c r="AT5" s="21" t="s">
        <v>55</v>
      </c>
      <c r="AU5" s="21" t="s">
        <v>56</v>
      </c>
      <c r="AV5" s="21" t="s">
        <v>57</v>
      </c>
      <c r="AW5" s="21" t="s">
        <v>58</v>
      </c>
      <c r="AX5" s="19" t="s">
        <v>113</v>
      </c>
      <c r="AY5" s="21" t="s">
        <v>59</v>
      </c>
      <c r="AZ5" s="21" t="s">
        <v>60</v>
      </c>
      <c r="BA5" s="21" t="s">
        <v>61</v>
      </c>
      <c r="BB5" s="18" t="s">
        <v>27</v>
      </c>
      <c r="BC5" s="19" t="s">
        <v>114</v>
      </c>
      <c r="BD5" s="21" t="s">
        <v>62</v>
      </c>
      <c r="BE5" s="21" t="s">
        <v>63</v>
      </c>
      <c r="BF5" s="21" t="s">
        <v>64</v>
      </c>
      <c r="BG5" s="21" t="s">
        <v>65</v>
      </c>
      <c r="BH5" s="21" t="s">
        <v>66</v>
      </c>
      <c r="BI5" s="19" t="s">
        <v>115</v>
      </c>
      <c r="BJ5" s="21" t="s">
        <v>67</v>
      </c>
      <c r="BK5" s="21" t="s">
        <v>68</v>
      </c>
      <c r="BL5" s="19" t="s">
        <v>116</v>
      </c>
      <c r="BM5" s="21" t="s">
        <v>87</v>
      </c>
      <c r="BN5" s="21" t="s">
        <v>67</v>
      </c>
      <c r="BO5" s="18" t="s">
        <v>109</v>
      </c>
      <c r="BP5" s="19" t="s">
        <v>117</v>
      </c>
      <c r="BQ5" s="21" t="s">
        <v>69</v>
      </c>
      <c r="BR5" s="21" t="s">
        <v>70</v>
      </c>
      <c r="BS5" s="21" t="s">
        <v>71</v>
      </c>
      <c r="BT5" s="21" t="s">
        <v>72</v>
      </c>
      <c r="BU5" s="21" t="s">
        <v>73</v>
      </c>
      <c r="BV5" s="19" t="s">
        <v>118</v>
      </c>
      <c r="BW5" s="21" t="s">
        <v>74</v>
      </c>
      <c r="BX5" s="21" t="s">
        <v>75</v>
      </c>
      <c r="BY5" s="21" t="s">
        <v>76</v>
      </c>
      <c r="BZ5" s="21" t="s">
        <v>77</v>
      </c>
      <c r="CA5" s="19" t="s">
        <v>119</v>
      </c>
      <c r="CB5" s="21" t="s">
        <v>78</v>
      </c>
      <c r="CC5" s="21" t="s">
        <v>79</v>
      </c>
      <c r="CD5" s="18" t="s">
        <v>85</v>
      </c>
      <c r="CE5" s="19" t="s">
        <v>120</v>
      </c>
      <c r="CF5" s="21" t="s">
        <v>29</v>
      </c>
      <c r="CG5" s="21" t="s">
        <v>28</v>
      </c>
      <c r="CH5" s="19" t="s">
        <v>121</v>
      </c>
      <c r="CI5" s="21" t="s">
        <v>29</v>
      </c>
      <c r="CJ5" s="21" t="s">
        <v>31</v>
      </c>
      <c r="CK5" s="19" t="s">
        <v>122</v>
      </c>
      <c r="CL5" s="21" t="s">
        <v>29</v>
      </c>
      <c r="CM5" s="21" t="s">
        <v>80</v>
      </c>
      <c r="CN5" s="18" t="s">
        <v>84</v>
      </c>
      <c r="CO5" s="19" t="s">
        <v>123</v>
      </c>
      <c r="CP5" s="21" t="s">
        <v>29</v>
      </c>
      <c r="CQ5" s="21" t="s">
        <v>81</v>
      </c>
      <c r="CR5" s="19" t="s">
        <v>124</v>
      </c>
      <c r="CS5" s="21" t="s">
        <v>29</v>
      </c>
      <c r="CT5" s="21" t="s">
        <v>82</v>
      </c>
      <c r="CU5" s="19" t="s">
        <v>125</v>
      </c>
      <c r="CV5" s="21" t="s">
        <v>29</v>
      </c>
      <c r="CW5" s="21" t="s">
        <v>83</v>
      </c>
    </row>
    <row r="6" spans="1:101" ht="75">
      <c r="A6" s="2" t="s">
        <v>88</v>
      </c>
      <c r="B6" s="2" t="s">
        <v>0</v>
      </c>
      <c r="C6" s="2" t="s">
        <v>1</v>
      </c>
      <c r="D6" s="2" t="s">
        <v>2</v>
      </c>
      <c r="E6" s="3">
        <f t="shared" ref="E6:E24" si="0">ROUND(SUM(F6,BB6,BO6,CD6,CN6)/5,1)</f>
        <v>94.2</v>
      </c>
      <c r="F6" s="15">
        <f t="shared" ref="F6:F24" si="1">ROUND((G6*0.3+AS6*0.3+AX6*0.4),1)</f>
        <v>99.2</v>
      </c>
      <c r="G6" s="4">
        <f>ROUND((0.5*(H6/15+X6/20)*100),1)</f>
        <v>100</v>
      </c>
      <c r="H6" s="5">
        <f>SUM(I6:W6)</f>
        <v>15</v>
      </c>
      <c r="I6" s="6">
        <v>1</v>
      </c>
      <c r="J6" s="6">
        <v>1</v>
      </c>
      <c r="K6" s="6">
        <v>1</v>
      </c>
      <c r="L6" s="6">
        <v>1</v>
      </c>
      <c r="M6" s="6">
        <v>1</v>
      </c>
      <c r="N6" s="6">
        <v>1</v>
      </c>
      <c r="O6" s="6">
        <v>1</v>
      </c>
      <c r="P6" s="6">
        <v>1</v>
      </c>
      <c r="Q6" s="6">
        <v>1</v>
      </c>
      <c r="R6" s="6">
        <v>1</v>
      </c>
      <c r="S6" s="6">
        <v>1</v>
      </c>
      <c r="T6" s="6">
        <v>1</v>
      </c>
      <c r="U6" s="6">
        <v>1</v>
      </c>
      <c r="V6" s="6">
        <v>1</v>
      </c>
      <c r="W6" s="6">
        <v>1</v>
      </c>
      <c r="X6" s="5">
        <f>SUM(Y6:AR6)</f>
        <v>20</v>
      </c>
      <c r="Y6" s="6">
        <v>1</v>
      </c>
      <c r="Z6" s="6">
        <v>1</v>
      </c>
      <c r="AA6" s="6">
        <v>1</v>
      </c>
      <c r="AB6" s="6">
        <v>1</v>
      </c>
      <c r="AC6" s="6">
        <v>1</v>
      </c>
      <c r="AD6" s="6">
        <v>1</v>
      </c>
      <c r="AE6" s="6">
        <v>1</v>
      </c>
      <c r="AF6" s="6">
        <v>1</v>
      </c>
      <c r="AG6" s="6">
        <v>1</v>
      </c>
      <c r="AH6" s="6">
        <v>1</v>
      </c>
      <c r="AI6" s="6">
        <v>1</v>
      </c>
      <c r="AJ6" s="6">
        <v>1</v>
      </c>
      <c r="AK6" s="6">
        <v>1</v>
      </c>
      <c r="AL6" s="6">
        <v>1</v>
      </c>
      <c r="AM6" s="6">
        <v>1</v>
      </c>
      <c r="AN6" s="6">
        <v>1</v>
      </c>
      <c r="AO6" s="6">
        <v>1</v>
      </c>
      <c r="AP6" s="6">
        <v>1</v>
      </c>
      <c r="AQ6" s="6">
        <v>1</v>
      </c>
      <c r="AR6" s="6">
        <v>1</v>
      </c>
      <c r="AS6" s="4">
        <f>IF(SUM(AT6:AW6)&gt;100,100,IF(SUM(AT6:AW6)&lt;100,SUM(AT6:AW6)))</f>
        <v>100</v>
      </c>
      <c r="AT6" s="6">
        <v>30</v>
      </c>
      <c r="AU6" s="6">
        <v>30</v>
      </c>
      <c r="AV6" s="6">
        <v>30</v>
      </c>
      <c r="AW6" s="6">
        <v>30</v>
      </c>
      <c r="AX6" s="4">
        <f>ROUND(((AY6+AZ6)/(2*BA6)*100),1)</f>
        <v>98.1</v>
      </c>
      <c r="AY6" s="7">
        <v>461</v>
      </c>
      <c r="AZ6" s="7">
        <v>451</v>
      </c>
      <c r="BA6" s="7">
        <v>465</v>
      </c>
      <c r="BB6" s="15">
        <f>ROUND((BC6*0.3+BI6*0.4+BL6*0.3),0)</f>
        <v>100</v>
      </c>
      <c r="BC6" s="4">
        <f>SUM(BD6:BH6)</f>
        <v>100</v>
      </c>
      <c r="BD6" s="6">
        <v>20</v>
      </c>
      <c r="BE6" s="6">
        <v>20</v>
      </c>
      <c r="BF6" s="6">
        <v>20</v>
      </c>
      <c r="BG6" s="6">
        <v>20</v>
      </c>
      <c r="BH6" s="6">
        <v>20</v>
      </c>
      <c r="BI6" s="4">
        <f>ROUND(BK6/BJ6*100,0)</f>
        <v>100</v>
      </c>
      <c r="BJ6" s="7">
        <v>465</v>
      </c>
      <c r="BK6" s="7">
        <v>464</v>
      </c>
      <c r="BL6" s="8">
        <f>ROUND(BM6/BN6*100,1)</f>
        <v>99.8</v>
      </c>
      <c r="BM6" s="7">
        <v>464</v>
      </c>
      <c r="BN6" s="7">
        <v>465</v>
      </c>
      <c r="BO6" s="16">
        <f>ROUND((BP6*0.3+BV6*0.4+CA6*0.3),1)</f>
        <v>73</v>
      </c>
      <c r="BP6" s="4">
        <f>SUM(BQ6:BU6)</f>
        <v>80</v>
      </c>
      <c r="BQ6" s="6">
        <v>20</v>
      </c>
      <c r="BR6" s="6">
        <v>20</v>
      </c>
      <c r="BS6" s="6">
        <v>20</v>
      </c>
      <c r="BT6" s="6">
        <v>0</v>
      </c>
      <c r="BU6" s="6">
        <v>20</v>
      </c>
      <c r="BV6" s="4">
        <f>IF(SUM(BW6:BZ6)&gt;60,100,IF(SUM(BW6:BZ6)&lt;=60,SUM(BW6:BZ6)))</f>
        <v>60</v>
      </c>
      <c r="BW6" s="6">
        <v>20</v>
      </c>
      <c r="BX6" s="6">
        <v>0</v>
      </c>
      <c r="BY6" s="6">
        <v>20</v>
      </c>
      <c r="BZ6" s="6">
        <v>20</v>
      </c>
      <c r="CA6" s="4">
        <f>ROUND(CC6/CB6*100,1)</f>
        <v>83.3</v>
      </c>
      <c r="CB6" s="7">
        <v>6</v>
      </c>
      <c r="CC6" s="7">
        <v>5</v>
      </c>
      <c r="CD6" s="15">
        <f>ROUND((CE6*0.4+CH6*0.4+CK6*0.2),1)</f>
        <v>99.3</v>
      </c>
      <c r="CE6" s="4">
        <f>ROUND(CG6/CF6*100,1)</f>
        <v>98.5</v>
      </c>
      <c r="CF6" s="7">
        <v>465</v>
      </c>
      <c r="CG6" s="7">
        <v>458</v>
      </c>
      <c r="CH6" s="4">
        <f>ROUND(CJ6/CI6*100,1)</f>
        <v>100</v>
      </c>
      <c r="CI6" s="7">
        <v>465</v>
      </c>
      <c r="CJ6" s="7">
        <v>465</v>
      </c>
      <c r="CK6" s="4">
        <f>ROUND(CM6/CL6*100,1)</f>
        <v>99.4</v>
      </c>
      <c r="CL6" s="7">
        <v>465</v>
      </c>
      <c r="CM6" s="7">
        <v>462</v>
      </c>
      <c r="CN6" s="15">
        <f>ROUND((CO6*0.3+CR6*0.2+CU6*0.5),1)</f>
        <v>99.6</v>
      </c>
      <c r="CO6" s="4">
        <f>ROUND(CQ6/CP6*100,1)</f>
        <v>99.6</v>
      </c>
      <c r="CP6" s="7">
        <v>465</v>
      </c>
      <c r="CQ6" s="7">
        <v>463</v>
      </c>
      <c r="CR6" s="4">
        <f>ROUND(CT6/CS6*100,1)</f>
        <v>100</v>
      </c>
      <c r="CS6" s="7">
        <v>465</v>
      </c>
      <c r="CT6" s="7">
        <v>465</v>
      </c>
      <c r="CU6" s="4">
        <f>ROUND(CW6/CV6*100,1)</f>
        <v>99.4</v>
      </c>
      <c r="CV6" s="7">
        <v>465</v>
      </c>
      <c r="CW6" s="7">
        <v>462</v>
      </c>
    </row>
    <row r="7" spans="1:101" ht="60">
      <c r="A7" s="2" t="s">
        <v>89</v>
      </c>
      <c r="B7" s="2" t="s">
        <v>0</v>
      </c>
      <c r="C7" s="2" t="s">
        <v>3</v>
      </c>
      <c r="D7" s="2" t="s">
        <v>2</v>
      </c>
      <c r="E7" s="3">
        <f t="shared" si="0"/>
        <v>97.7</v>
      </c>
      <c r="F7" s="15">
        <f t="shared" si="1"/>
        <v>99.2</v>
      </c>
      <c r="G7" s="4">
        <f t="shared" ref="G7:G24" si="2">ROUND((0.5*(H7/15+X7/20)*100),1)</f>
        <v>100</v>
      </c>
      <c r="H7" s="5">
        <f t="shared" ref="H7:H24" si="3">SUM(I7:W7)</f>
        <v>15</v>
      </c>
      <c r="I7" s="6">
        <v>1</v>
      </c>
      <c r="J7" s="6">
        <v>1</v>
      </c>
      <c r="K7" s="6">
        <v>1</v>
      </c>
      <c r="L7" s="6">
        <v>1</v>
      </c>
      <c r="M7" s="6">
        <v>1</v>
      </c>
      <c r="N7" s="6">
        <v>1</v>
      </c>
      <c r="O7" s="6">
        <v>1</v>
      </c>
      <c r="P7" s="6">
        <v>1</v>
      </c>
      <c r="Q7" s="6">
        <v>1</v>
      </c>
      <c r="R7" s="6">
        <v>1</v>
      </c>
      <c r="S7" s="6">
        <v>1</v>
      </c>
      <c r="T7" s="6">
        <v>1</v>
      </c>
      <c r="U7" s="6">
        <v>1</v>
      </c>
      <c r="V7" s="6">
        <v>1</v>
      </c>
      <c r="W7" s="6">
        <v>1</v>
      </c>
      <c r="X7" s="5">
        <f t="shared" ref="X7:X24" si="4">SUM(Y7:AR7)</f>
        <v>20</v>
      </c>
      <c r="Y7" s="6">
        <v>1</v>
      </c>
      <c r="Z7" s="6">
        <v>1</v>
      </c>
      <c r="AA7" s="6">
        <v>1</v>
      </c>
      <c r="AB7" s="6">
        <v>1</v>
      </c>
      <c r="AC7" s="6">
        <v>1</v>
      </c>
      <c r="AD7" s="6">
        <v>1</v>
      </c>
      <c r="AE7" s="6">
        <v>1</v>
      </c>
      <c r="AF7" s="6">
        <v>1</v>
      </c>
      <c r="AG7" s="6">
        <v>1</v>
      </c>
      <c r="AH7" s="6">
        <v>1</v>
      </c>
      <c r="AI7" s="6">
        <v>1</v>
      </c>
      <c r="AJ7" s="6">
        <v>1</v>
      </c>
      <c r="AK7" s="6">
        <v>1</v>
      </c>
      <c r="AL7" s="6">
        <v>1</v>
      </c>
      <c r="AM7" s="6">
        <v>1</v>
      </c>
      <c r="AN7" s="6">
        <v>1</v>
      </c>
      <c r="AO7" s="6">
        <v>1</v>
      </c>
      <c r="AP7" s="6">
        <v>1</v>
      </c>
      <c r="AQ7" s="6">
        <v>1</v>
      </c>
      <c r="AR7" s="6">
        <v>1</v>
      </c>
      <c r="AS7" s="4">
        <f t="shared" ref="AS7:AS24" si="5">IF(SUM(AT7:AW7)&gt;100,100,IF(SUM(AT7:AW7)&lt;100,SUM(AT7:AW7)))</f>
        <v>100</v>
      </c>
      <c r="AT7" s="6">
        <v>30</v>
      </c>
      <c r="AU7" s="6">
        <v>30</v>
      </c>
      <c r="AV7" s="6">
        <v>30</v>
      </c>
      <c r="AW7" s="6">
        <v>30</v>
      </c>
      <c r="AX7" s="4">
        <f t="shared" ref="AX7:AX24" si="6">ROUND(((AY7+AZ7)/(2*BA7)*100),1)</f>
        <v>98.1</v>
      </c>
      <c r="AY7" s="7">
        <v>510</v>
      </c>
      <c r="AZ7" s="7">
        <v>502</v>
      </c>
      <c r="BA7" s="7">
        <v>516</v>
      </c>
      <c r="BB7" s="15">
        <f t="shared" ref="BB7:BB24" si="7">ROUND((BC7*0.3+BI7*0.4+BL7*0.3),0)</f>
        <v>100</v>
      </c>
      <c r="BC7" s="4">
        <f t="shared" ref="BC7:BC24" si="8">SUM(BD7:BH7)</f>
        <v>100</v>
      </c>
      <c r="BD7" s="6">
        <v>20</v>
      </c>
      <c r="BE7" s="6">
        <v>20</v>
      </c>
      <c r="BF7" s="6">
        <v>20</v>
      </c>
      <c r="BG7" s="6">
        <v>20</v>
      </c>
      <c r="BH7" s="6">
        <v>20</v>
      </c>
      <c r="BI7" s="4">
        <f t="shared" ref="BI7:BI24" si="9">ROUND(BK7/BJ7*100,0)</f>
        <v>100</v>
      </c>
      <c r="BJ7" s="7">
        <v>516</v>
      </c>
      <c r="BK7" s="7">
        <v>514</v>
      </c>
      <c r="BL7" s="8">
        <f t="shared" ref="BL7:BL24" si="10">ROUND(BM7/BN7*100,1)</f>
        <v>99.2</v>
      </c>
      <c r="BM7" s="7">
        <v>512</v>
      </c>
      <c r="BN7" s="7">
        <v>516</v>
      </c>
      <c r="BO7" s="16">
        <f t="shared" ref="BO7:BO24" si="11">ROUND((BP7*0.3+BV7*0.4+CA7*0.3),1)</f>
        <v>91.4</v>
      </c>
      <c r="BP7" s="4">
        <f t="shared" ref="BP7:BP24" si="12">SUM(BQ7:BU7)</f>
        <v>100</v>
      </c>
      <c r="BQ7" s="6">
        <v>20</v>
      </c>
      <c r="BR7" s="6">
        <v>20</v>
      </c>
      <c r="BS7" s="6">
        <v>20</v>
      </c>
      <c r="BT7" s="6">
        <v>20</v>
      </c>
      <c r="BU7" s="6">
        <v>20</v>
      </c>
      <c r="BV7" s="4">
        <f t="shared" ref="BV7:BV24" si="13">IF(SUM(BW7:BZ7)&gt;60,100,IF(SUM(BW7:BZ7)&lt;=60,SUM(BW7:BZ7)))</f>
        <v>100</v>
      </c>
      <c r="BW7" s="6">
        <v>20</v>
      </c>
      <c r="BX7" s="6">
        <v>20</v>
      </c>
      <c r="BY7" s="6">
        <v>20</v>
      </c>
      <c r="BZ7" s="6">
        <v>20</v>
      </c>
      <c r="CA7" s="4">
        <f t="shared" ref="CA7:CA24" si="14">ROUND(CC7/CB7*100,1)</f>
        <v>71.400000000000006</v>
      </c>
      <c r="CB7" s="7">
        <v>7</v>
      </c>
      <c r="CC7" s="7">
        <v>5</v>
      </c>
      <c r="CD7" s="15">
        <f t="shared" ref="CD7:CD24" si="15">ROUND((CE7*0.4+CH7*0.4+CK7*0.2),1)</f>
        <v>98.7</v>
      </c>
      <c r="CE7" s="4">
        <f t="shared" ref="CE7:CE24" si="16">ROUND(CG7/CF7*100,1)</f>
        <v>98.4</v>
      </c>
      <c r="CF7" s="7">
        <v>516</v>
      </c>
      <c r="CG7" s="7">
        <v>508</v>
      </c>
      <c r="CH7" s="4">
        <f t="shared" ref="CH7:CH24" si="17">ROUND(CJ7/CI7*100,1)</f>
        <v>100</v>
      </c>
      <c r="CI7" s="7">
        <v>516</v>
      </c>
      <c r="CJ7" s="7">
        <v>516</v>
      </c>
      <c r="CK7" s="4">
        <f t="shared" ref="CK7:CK24" si="18">ROUND(CM7/CL7*100,1)</f>
        <v>96.5</v>
      </c>
      <c r="CL7" s="7">
        <v>516</v>
      </c>
      <c r="CM7" s="7">
        <v>498</v>
      </c>
      <c r="CN7" s="15">
        <f t="shared" ref="CN7:CN24" si="19">ROUND((CO7*0.3+CR7*0.2+CU7*0.5),1)</f>
        <v>99.2</v>
      </c>
      <c r="CO7" s="4">
        <f t="shared" ref="CO7:CO24" si="20">ROUND(CQ7/CP7*100,1)</f>
        <v>99.2</v>
      </c>
      <c r="CP7" s="7">
        <v>516</v>
      </c>
      <c r="CQ7" s="7">
        <v>512</v>
      </c>
      <c r="CR7" s="4">
        <f t="shared" ref="CR7:CR24" si="21">ROUND(CT7/CS7*100,1)</f>
        <v>99.8</v>
      </c>
      <c r="CS7" s="7">
        <v>516</v>
      </c>
      <c r="CT7" s="7">
        <v>515</v>
      </c>
      <c r="CU7" s="4">
        <f t="shared" ref="CU7:CU24" si="22">ROUND(CW7/CV7*100,1)</f>
        <v>99</v>
      </c>
      <c r="CV7" s="7">
        <v>516</v>
      </c>
      <c r="CW7" s="7">
        <v>511</v>
      </c>
    </row>
    <row r="8" spans="1:101" ht="60">
      <c r="A8" s="2" t="s">
        <v>90</v>
      </c>
      <c r="B8" s="2" t="s">
        <v>4</v>
      </c>
      <c r="C8" s="2" t="s">
        <v>5</v>
      </c>
      <c r="D8" s="2" t="s">
        <v>2</v>
      </c>
      <c r="E8" s="3">
        <f t="shared" si="0"/>
        <v>85.5</v>
      </c>
      <c r="F8" s="15">
        <f t="shared" si="1"/>
        <v>78.8</v>
      </c>
      <c r="G8" s="4">
        <f t="shared" si="2"/>
        <v>82.5</v>
      </c>
      <c r="H8" s="5">
        <f t="shared" si="3"/>
        <v>15</v>
      </c>
      <c r="I8" s="6">
        <v>1</v>
      </c>
      <c r="J8" s="6">
        <v>1</v>
      </c>
      <c r="K8" s="6">
        <v>1</v>
      </c>
      <c r="L8" s="6">
        <v>1</v>
      </c>
      <c r="M8" s="6">
        <v>1</v>
      </c>
      <c r="N8" s="6">
        <v>1</v>
      </c>
      <c r="O8" s="6">
        <v>1</v>
      </c>
      <c r="P8" s="6">
        <v>1</v>
      </c>
      <c r="Q8" s="6">
        <v>1</v>
      </c>
      <c r="R8" s="6">
        <v>1</v>
      </c>
      <c r="S8" s="6">
        <v>1</v>
      </c>
      <c r="T8" s="6">
        <v>1</v>
      </c>
      <c r="U8" s="6">
        <v>1</v>
      </c>
      <c r="V8" s="6">
        <v>1</v>
      </c>
      <c r="W8" s="6">
        <v>1</v>
      </c>
      <c r="X8" s="5">
        <f t="shared" si="4"/>
        <v>13</v>
      </c>
      <c r="Y8" s="6">
        <v>1</v>
      </c>
      <c r="Z8" s="6">
        <v>1</v>
      </c>
      <c r="AA8" s="6">
        <v>1</v>
      </c>
      <c r="AB8" s="6">
        <v>0</v>
      </c>
      <c r="AC8" s="6">
        <v>1</v>
      </c>
      <c r="AD8" s="6">
        <v>0</v>
      </c>
      <c r="AE8" s="6">
        <v>1</v>
      </c>
      <c r="AF8" s="6">
        <v>1</v>
      </c>
      <c r="AG8" s="6">
        <v>0</v>
      </c>
      <c r="AH8" s="6">
        <v>1</v>
      </c>
      <c r="AI8" s="6">
        <v>1</v>
      </c>
      <c r="AJ8" s="6">
        <v>0</v>
      </c>
      <c r="AK8" s="6">
        <v>0</v>
      </c>
      <c r="AL8" s="6">
        <v>1</v>
      </c>
      <c r="AM8" s="6">
        <v>0</v>
      </c>
      <c r="AN8" s="6">
        <v>1</v>
      </c>
      <c r="AO8" s="6">
        <v>1</v>
      </c>
      <c r="AP8" s="6">
        <v>0</v>
      </c>
      <c r="AQ8" s="6">
        <v>1</v>
      </c>
      <c r="AR8" s="6">
        <v>1</v>
      </c>
      <c r="AS8" s="4">
        <f t="shared" si="5"/>
        <v>60</v>
      </c>
      <c r="AT8" s="6">
        <v>30</v>
      </c>
      <c r="AU8" s="6">
        <v>30</v>
      </c>
      <c r="AV8" s="6">
        <v>0</v>
      </c>
      <c r="AW8" s="6">
        <v>0</v>
      </c>
      <c r="AX8" s="4">
        <f t="shared" si="6"/>
        <v>90</v>
      </c>
      <c r="AY8" s="7">
        <v>65</v>
      </c>
      <c r="AZ8" s="7">
        <v>61</v>
      </c>
      <c r="BA8" s="7">
        <v>70</v>
      </c>
      <c r="BB8" s="15">
        <f t="shared" si="7"/>
        <v>87</v>
      </c>
      <c r="BC8" s="4">
        <f t="shared" si="8"/>
        <v>60</v>
      </c>
      <c r="BD8" s="6">
        <v>0</v>
      </c>
      <c r="BE8" s="6">
        <v>0</v>
      </c>
      <c r="BF8" s="6">
        <v>20</v>
      </c>
      <c r="BG8" s="6">
        <v>20</v>
      </c>
      <c r="BH8" s="6">
        <v>20</v>
      </c>
      <c r="BI8" s="4">
        <f t="shared" si="9"/>
        <v>99</v>
      </c>
      <c r="BJ8" s="7">
        <v>70</v>
      </c>
      <c r="BK8" s="7">
        <v>69</v>
      </c>
      <c r="BL8" s="8">
        <f t="shared" si="10"/>
        <v>98.6</v>
      </c>
      <c r="BM8" s="7">
        <v>69</v>
      </c>
      <c r="BN8" s="7">
        <v>70</v>
      </c>
      <c r="BO8" s="16">
        <f t="shared" si="11"/>
        <v>72</v>
      </c>
      <c r="BP8" s="4">
        <f t="shared" si="12"/>
        <v>60</v>
      </c>
      <c r="BQ8" s="6">
        <v>20</v>
      </c>
      <c r="BR8" s="6">
        <v>20</v>
      </c>
      <c r="BS8" s="6">
        <v>0</v>
      </c>
      <c r="BT8" s="6">
        <v>0</v>
      </c>
      <c r="BU8" s="6">
        <v>20</v>
      </c>
      <c r="BV8" s="4">
        <f t="shared" si="13"/>
        <v>60</v>
      </c>
      <c r="BW8" s="6">
        <v>20</v>
      </c>
      <c r="BX8" s="6">
        <v>20</v>
      </c>
      <c r="BY8" s="6">
        <v>20</v>
      </c>
      <c r="BZ8" s="6">
        <v>0</v>
      </c>
      <c r="CA8" s="4">
        <f t="shared" si="14"/>
        <v>100</v>
      </c>
      <c r="CB8" s="7">
        <v>2</v>
      </c>
      <c r="CC8" s="7">
        <v>2</v>
      </c>
      <c r="CD8" s="15">
        <f t="shared" si="15"/>
        <v>92</v>
      </c>
      <c r="CE8" s="4">
        <f t="shared" si="16"/>
        <v>88.6</v>
      </c>
      <c r="CF8" s="7">
        <v>70</v>
      </c>
      <c r="CG8" s="7">
        <v>62</v>
      </c>
      <c r="CH8" s="4">
        <f t="shared" si="17"/>
        <v>100</v>
      </c>
      <c r="CI8" s="7">
        <v>70</v>
      </c>
      <c r="CJ8" s="7">
        <v>70</v>
      </c>
      <c r="CK8" s="4">
        <f t="shared" si="18"/>
        <v>82.9</v>
      </c>
      <c r="CL8" s="7">
        <v>70</v>
      </c>
      <c r="CM8" s="7">
        <v>58</v>
      </c>
      <c r="CN8" s="15">
        <f t="shared" si="19"/>
        <v>97.7</v>
      </c>
      <c r="CO8" s="4">
        <f t="shared" si="20"/>
        <v>95.7</v>
      </c>
      <c r="CP8" s="7">
        <v>70</v>
      </c>
      <c r="CQ8" s="7">
        <v>67</v>
      </c>
      <c r="CR8" s="4">
        <f t="shared" si="21"/>
        <v>98.6</v>
      </c>
      <c r="CS8" s="7">
        <v>70</v>
      </c>
      <c r="CT8" s="7">
        <v>69</v>
      </c>
      <c r="CU8" s="4">
        <f t="shared" si="22"/>
        <v>98.6</v>
      </c>
      <c r="CV8" s="7">
        <v>70</v>
      </c>
      <c r="CW8" s="7">
        <v>69</v>
      </c>
    </row>
    <row r="9" spans="1:101" ht="60">
      <c r="A9" s="2" t="s">
        <v>91</v>
      </c>
      <c r="B9" s="2" t="s">
        <v>0</v>
      </c>
      <c r="C9" s="2" t="s">
        <v>6</v>
      </c>
      <c r="D9" s="2" t="s">
        <v>2</v>
      </c>
      <c r="E9" s="3">
        <f t="shared" si="0"/>
        <v>92.4</v>
      </c>
      <c r="F9" s="15">
        <f t="shared" si="1"/>
        <v>91.8</v>
      </c>
      <c r="G9" s="4">
        <f t="shared" si="2"/>
        <v>85</v>
      </c>
      <c r="H9" s="5">
        <f t="shared" si="3"/>
        <v>15</v>
      </c>
      <c r="I9" s="6">
        <v>1</v>
      </c>
      <c r="J9" s="6">
        <v>1</v>
      </c>
      <c r="K9" s="6">
        <v>1</v>
      </c>
      <c r="L9" s="6">
        <v>1</v>
      </c>
      <c r="M9" s="6">
        <v>1</v>
      </c>
      <c r="N9" s="6">
        <v>1</v>
      </c>
      <c r="O9" s="6">
        <v>1</v>
      </c>
      <c r="P9" s="6">
        <v>1</v>
      </c>
      <c r="Q9" s="6">
        <v>1</v>
      </c>
      <c r="R9" s="6">
        <v>1</v>
      </c>
      <c r="S9" s="6">
        <v>1</v>
      </c>
      <c r="T9" s="6">
        <v>1</v>
      </c>
      <c r="U9" s="6">
        <v>1</v>
      </c>
      <c r="V9" s="6">
        <v>1</v>
      </c>
      <c r="W9" s="6">
        <v>1</v>
      </c>
      <c r="X9" s="5">
        <f t="shared" si="4"/>
        <v>14</v>
      </c>
      <c r="Y9" s="6">
        <v>1</v>
      </c>
      <c r="Z9" s="6">
        <v>1</v>
      </c>
      <c r="AA9" s="6">
        <v>1</v>
      </c>
      <c r="AB9" s="6">
        <v>1</v>
      </c>
      <c r="AC9" s="6">
        <v>1</v>
      </c>
      <c r="AD9" s="6">
        <v>1</v>
      </c>
      <c r="AE9" s="6">
        <v>1</v>
      </c>
      <c r="AF9" s="6">
        <v>1</v>
      </c>
      <c r="AG9" s="6">
        <v>1</v>
      </c>
      <c r="AH9" s="6">
        <v>1</v>
      </c>
      <c r="AI9" s="6">
        <v>1</v>
      </c>
      <c r="AJ9" s="6">
        <v>0</v>
      </c>
      <c r="AK9" s="6">
        <v>0</v>
      </c>
      <c r="AL9" s="6">
        <v>0</v>
      </c>
      <c r="AM9" s="6">
        <v>0</v>
      </c>
      <c r="AN9" s="6">
        <v>0</v>
      </c>
      <c r="AO9" s="6">
        <v>0</v>
      </c>
      <c r="AP9" s="6">
        <v>1</v>
      </c>
      <c r="AQ9" s="6">
        <v>1</v>
      </c>
      <c r="AR9" s="6">
        <v>1</v>
      </c>
      <c r="AS9" s="4">
        <f t="shared" si="5"/>
        <v>90</v>
      </c>
      <c r="AT9" s="6">
        <v>30</v>
      </c>
      <c r="AU9" s="6">
        <v>0</v>
      </c>
      <c r="AV9" s="6">
        <v>30</v>
      </c>
      <c r="AW9" s="6">
        <v>30</v>
      </c>
      <c r="AX9" s="4">
        <f t="shared" si="6"/>
        <v>98.3</v>
      </c>
      <c r="AY9" s="7">
        <v>591</v>
      </c>
      <c r="AZ9" s="7">
        <v>589</v>
      </c>
      <c r="BA9" s="7">
        <v>600</v>
      </c>
      <c r="BB9" s="15">
        <f t="shared" si="7"/>
        <v>99</v>
      </c>
      <c r="BC9" s="4">
        <f t="shared" si="8"/>
        <v>100</v>
      </c>
      <c r="BD9" s="6">
        <v>20</v>
      </c>
      <c r="BE9" s="6">
        <v>20</v>
      </c>
      <c r="BF9" s="6">
        <v>20</v>
      </c>
      <c r="BG9" s="6">
        <v>20</v>
      </c>
      <c r="BH9" s="6">
        <v>20</v>
      </c>
      <c r="BI9" s="4">
        <f t="shared" si="9"/>
        <v>99</v>
      </c>
      <c r="BJ9" s="7">
        <v>600</v>
      </c>
      <c r="BK9" s="7">
        <v>592</v>
      </c>
      <c r="BL9" s="8">
        <f t="shared" si="10"/>
        <v>99.5</v>
      </c>
      <c r="BM9" s="7">
        <v>597</v>
      </c>
      <c r="BN9" s="7">
        <v>600</v>
      </c>
      <c r="BO9" s="16">
        <f t="shared" si="11"/>
        <v>74</v>
      </c>
      <c r="BP9" s="4">
        <f t="shared" si="12"/>
        <v>100</v>
      </c>
      <c r="BQ9" s="6">
        <v>20</v>
      </c>
      <c r="BR9" s="6">
        <v>20</v>
      </c>
      <c r="BS9" s="6">
        <v>20</v>
      </c>
      <c r="BT9" s="6">
        <v>20</v>
      </c>
      <c r="BU9" s="6">
        <v>20</v>
      </c>
      <c r="BV9" s="4">
        <f t="shared" si="13"/>
        <v>60</v>
      </c>
      <c r="BW9" s="6">
        <v>20</v>
      </c>
      <c r="BX9" s="6">
        <v>0</v>
      </c>
      <c r="BY9" s="6">
        <v>20</v>
      </c>
      <c r="BZ9" s="6">
        <v>20</v>
      </c>
      <c r="CA9" s="4">
        <f t="shared" si="14"/>
        <v>66.7</v>
      </c>
      <c r="CB9" s="7">
        <v>6</v>
      </c>
      <c r="CC9" s="7">
        <v>4</v>
      </c>
      <c r="CD9" s="15">
        <f t="shared" si="15"/>
        <v>98.4</v>
      </c>
      <c r="CE9" s="4">
        <f t="shared" si="16"/>
        <v>97.7</v>
      </c>
      <c r="CF9" s="7">
        <v>600</v>
      </c>
      <c r="CG9" s="7">
        <v>586</v>
      </c>
      <c r="CH9" s="4">
        <f t="shared" si="17"/>
        <v>100</v>
      </c>
      <c r="CI9" s="7">
        <v>600</v>
      </c>
      <c r="CJ9" s="7">
        <v>600</v>
      </c>
      <c r="CK9" s="4">
        <f t="shared" si="18"/>
        <v>96.8</v>
      </c>
      <c r="CL9" s="7">
        <v>600</v>
      </c>
      <c r="CM9" s="7">
        <v>581</v>
      </c>
      <c r="CN9" s="15">
        <f t="shared" si="19"/>
        <v>98.7</v>
      </c>
      <c r="CO9" s="4">
        <f t="shared" si="20"/>
        <v>98.8</v>
      </c>
      <c r="CP9" s="7">
        <v>600</v>
      </c>
      <c r="CQ9" s="7">
        <v>593</v>
      </c>
      <c r="CR9" s="4">
        <f t="shared" si="21"/>
        <v>97.2</v>
      </c>
      <c r="CS9" s="7">
        <v>600</v>
      </c>
      <c r="CT9" s="7">
        <v>583</v>
      </c>
      <c r="CU9" s="4">
        <f t="shared" si="22"/>
        <v>99.3</v>
      </c>
      <c r="CV9" s="7">
        <v>600</v>
      </c>
      <c r="CW9" s="7">
        <v>596</v>
      </c>
    </row>
    <row r="10" spans="1:101" ht="60">
      <c r="A10" s="2" t="s">
        <v>92</v>
      </c>
      <c r="B10" s="2" t="s">
        <v>7</v>
      </c>
      <c r="C10" s="2" t="s">
        <v>9</v>
      </c>
      <c r="D10" s="2" t="s">
        <v>8</v>
      </c>
      <c r="E10" s="3">
        <f t="shared" si="0"/>
        <v>96.7</v>
      </c>
      <c r="F10" s="15">
        <f t="shared" si="1"/>
        <v>97.8</v>
      </c>
      <c r="G10" s="4">
        <f t="shared" si="2"/>
        <v>100</v>
      </c>
      <c r="H10" s="5">
        <f t="shared" si="3"/>
        <v>15</v>
      </c>
      <c r="I10" s="6">
        <v>1</v>
      </c>
      <c r="J10" s="6">
        <v>1</v>
      </c>
      <c r="K10" s="6">
        <v>1</v>
      </c>
      <c r="L10" s="6">
        <v>1</v>
      </c>
      <c r="M10" s="6">
        <v>1</v>
      </c>
      <c r="N10" s="6">
        <v>1</v>
      </c>
      <c r="O10" s="6">
        <v>1</v>
      </c>
      <c r="P10" s="6">
        <v>1</v>
      </c>
      <c r="Q10" s="6">
        <v>1</v>
      </c>
      <c r="R10" s="6">
        <v>1</v>
      </c>
      <c r="S10" s="6">
        <v>1</v>
      </c>
      <c r="T10" s="6">
        <v>1</v>
      </c>
      <c r="U10" s="6">
        <v>1</v>
      </c>
      <c r="V10" s="6">
        <v>1</v>
      </c>
      <c r="W10" s="6">
        <v>1</v>
      </c>
      <c r="X10" s="5">
        <f t="shared" si="4"/>
        <v>20</v>
      </c>
      <c r="Y10" s="6">
        <v>1</v>
      </c>
      <c r="Z10" s="6">
        <v>1</v>
      </c>
      <c r="AA10" s="6">
        <v>1</v>
      </c>
      <c r="AB10" s="6">
        <v>1</v>
      </c>
      <c r="AC10" s="6">
        <v>1</v>
      </c>
      <c r="AD10" s="6">
        <v>1</v>
      </c>
      <c r="AE10" s="6">
        <v>1</v>
      </c>
      <c r="AF10" s="6">
        <v>1</v>
      </c>
      <c r="AG10" s="6">
        <v>1</v>
      </c>
      <c r="AH10" s="6">
        <v>1</v>
      </c>
      <c r="AI10" s="6">
        <v>1</v>
      </c>
      <c r="AJ10" s="6">
        <v>1</v>
      </c>
      <c r="AK10" s="6">
        <v>1</v>
      </c>
      <c r="AL10" s="6">
        <v>1</v>
      </c>
      <c r="AM10" s="6">
        <v>1</v>
      </c>
      <c r="AN10" s="6">
        <v>1</v>
      </c>
      <c r="AO10" s="6">
        <v>1</v>
      </c>
      <c r="AP10" s="6">
        <v>1</v>
      </c>
      <c r="AQ10" s="6">
        <v>1</v>
      </c>
      <c r="AR10" s="6">
        <v>1</v>
      </c>
      <c r="AS10" s="4">
        <f t="shared" si="5"/>
        <v>100</v>
      </c>
      <c r="AT10" s="6">
        <v>30</v>
      </c>
      <c r="AU10" s="6">
        <v>30</v>
      </c>
      <c r="AV10" s="6">
        <v>30</v>
      </c>
      <c r="AW10" s="6">
        <v>30</v>
      </c>
      <c r="AX10" s="4">
        <f t="shared" si="6"/>
        <v>94.4</v>
      </c>
      <c r="AY10" s="7">
        <v>34</v>
      </c>
      <c r="AZ10" s="7">
        <v>34</v>
      </c>
      <c r="BA10" s="7">
        <v>36</v>
      </c>
      <c r="BB10" s="15">
        <f t="shared" si="7"/>
        <v>99</v>
      </c>
      <c r="BC10" s="4">
        <f t="shared" si="8"/>
        <v>100</v>
      </c>
      <c r="BD10" s="6">
        <v>20</v>
      </c>
      <c r="BE10" s="6">
        <v>20</v>
      </c>
      <c r="BF10" s="6">
        <v>20</v>
      </c>
      <c r="BG10" s="6">
        <v>20</v>
      </c>
      <c r="BH10" s="6">
        <v>20</v>
      </c>
      <c r="BI10" s="4">
        <f t="shared" si="9"/>
        <v>97</v>
      </c>
      <c r="BJ10" s="7">
        <v>36</v>
      </c>
      <c r="BK10" s="7">
        <v>35</v>
      </c>
      <c r="BL10" s="8">
        <f t="shared" si="10"/>
        <v>100</v>
      </c>
      <c r="BM10" s="7">
        <v>36</v>
      </c>
      <c r="BN10" s="7">
        <v>36</v>
      </c>
      <c r="BO10" s="16">
        <f t="shared" si="11"/>
        <v>92.5</v>
      </c>
      <c r="BP10" s="4">
        <f t="shared" si="12"/>
        <v>100</v>
      </c>
      <c r="BQ10" s="6">
        <v>20</v>
      </c>
      <c r="BR10" s="6">
        <v>20</v>
      </c>
      <c r="BS10" s="6">
        <v>20</v>
      </c>
      <c r="BT10" s="6">
        <v>20</v>
      </c>
      <c r="BU10" s="6">
        <v>20</v>
      </c>
      <c r="BV10" s="4">
        <f t="shared" si="13"/>
        <v>100</v>
      </c>
      <c r="BW10" s="6">
        <v>20</v>
      </c>
      <c r="BX10" s="6">
        <v>20</v>
      </c>
      <c r="BY10" s="6">
        <v>20</v>
      </c>
      <c r="BZ10" s="6">
        <v>20</v>
      </c>
      <c r="CA10" s="4">
        <f t="shared" si="14"/>
        <v>75</v>
      </c>
      <c r="CB10" s="7">
        <v>4</v>
      </c>
      <c r="CC10" s="7">
        <v>3</v>
      </c>
      <c r="CD10" s="15">
        <f t="shared" si="15"/>
        <v>97.8</v>
      </c>
      <c r="CE10" s="4">
        <f t="shared" si="16"/>
        <v>94.4</v>
      </c>
      <c r="CF10" s="7">
        <v>36</v>
      </c>
      <c r="CG10" s="7">
        <v>34</v>
      </c>
      <c r="CH10" s="4">
        <f t="shared" si="17"/>
        <v>100</v>
      </c>
      <c r="CI10" s="7">
        <v>36</v>
      </c>
      <c r="CJ10" s="7">
        <v>36</v>
      </c>
      <c r="CK10" s="4">
        <f t="shared" si="18"/>
        <v>100</v>
      </c>
      <c r="CL10" s="7">
        <v>36</v>
      </c>
      <c r="CM10" s="7">
        <v>36</v>
      </c>
      <c r="CN10" s="15">
        <f t="shared" si="19"/>
        <v>96.4</v>
      </c>
      <c r="CO10" s="4">
        <f t="shared" si="20"/>
        <v>97.2</v>
      </c>
      <c r="CP10" s="7">
        <v>36</v>
      </c>
      <c r="CQ10" s="7">
        <v>35</v>
      </c>
      <c r="CR10" s="4">
        <f t="shared" si="21"/>
        <v>100</v>
      </c>
      <c r="CS10" s="7">
        <v>36</v>
      </c>
      <c r="CT10" s="7">
        <v>36</v>
      </c>
      <c r="CU10" s="4">
        <f t="shared" si="22"/>
        <v>94.4</v>
      </c>
      <c r="CV10" s="7">
        <v>36</v>
      </c>
      <c r="CW10" s="7">
        <v>34</v>
      </c>
    </row>
    <row r="11" spans="1:101" ht="75">
      <c r="A11" s="2" t="s">
        <v>93</v>
      </c>
      <c r="B11" s="2" t="s">
        <v>10</v>
      </c>
      <c r="C11" s="2" t="s">
        <v>11</v>
      </c>
      <c r="D11" s="2" t="s">
        <v>8</v>
      </c>
      <c r="E11" s="3">
        <f t="shared" si="0"/>
        <v>93.3</v>
      </c>
      <c r="F11" s="15">
        <f t="shared" si="1"/>
        <v>82.8</v>
      </c>
      <c r="G11" s="4">
        <f t="shared" si="2"/>
        <v>89.2</v>
      </c>
      <c r="H11" s="5">
        <f t="shared" si="3"/>
        <v>14</v>
      </c>
      <c r="I11" s="6">
        <v>1</v>
      </c>
      <c r="J11" s="6">
        <v>1</v>
      </c>
      <c r="K11" s="6">
        <v>1</v>
      </c>
      <c r="L11" s="6">
        <v>1</v>
      </c>
      <c r="M11" s="6">
        <v>1</v>
      </c>
      <c r="N11" s="6">
        <v>1</v>
      </c>
      <c r="O11" s="6">
        <v>1</v>
      </c>
      <c r="P11" s="6">
        <v>1</v>
      </c>
      <c r="Q11" s="6">
        <v>1</v>
      </c>
      <c r="R11" s="6">
        <v>1</v>
      </c>
      <c r="S11" s="6">
        <v>1</v>
      </c>
      <c r="T11" s="6">
        <v>1</v>
      </c>
      <c r="U11" s="6">
        <v>0</v>
      </c>
      <c r="V11" s="6">
        <v>1</v>
      </c>
      <c r="W11" s="6">
        <v>1</v>
      </c>
      <c r="X11" s="5">
        <f t="shared" si="4"/>
        <v>17</v>
      </c>
      <c r="Y11" s="6">
        <v>1</v>
      </c>
      <c r="Z11" s="6">
        <v>1</v>
      </c>
      <c r="AA11" s="6">
        <v>1</v>
      </c>
      <c r="AB11" s="6">
        <v>1</v>
      </c>
      <c r="AC11" s="6">
        <v>1</v>
      </c>
      <c r="AD11" s="6">
        <v>1</v>
      </c>
      <c r="AE11" s="6">
        <v>1</v>
      </c>
      <c r="AF11" s="6">
        <v>1</v>
      </c>
      <c r="AG11" s="6">
        <v>1</v>
      </c>
      <c r="AH11" s="6">
        <v>1</v>
      </c>
      <c r="AI11" s="6">
        <v>1</v>
      </c>
      <c r="AJ11" s="6">
        <v>1</v>
      </c>
      <c r="AK11" s="6">
        <v>1</v>
      </c>
      <c r="AL11" s="6">
        <v>0</v>
      </c>
      <c r="AM11" s="6">
        <v>1</v>
      </c>
      <c r="AN11" s="6">
        <v>0</v>
      </c>
      <c r="AO11" s="6">
        <v>1</v>
      </c>
      <c r="AP11" s="6">
        <v>0</v>
      </c>
      <c r="AQ11" s="6">
        <v>1</v>
      </c>
      <c r="AR11" s="6">
        <v>1</v>
      </c>
      <c r="AS11" s="4">
        <f t="shared" si="5"/>
        <v>60</v>
      </c>
      <c r="AT11" s="6">
        <v>30</v>
      </c>
      <c r="AU11" s="6">
        <v>30</v>
      </c>
      <c r="AV11" s="6">
        <v>0</v>
      </c>
      <c r="AW11" s="6">
        <v>0</v>
      </c>
      <c r="AX11" s="4">
        <f t="shared" si="6"/>
        <v>95.1</v>
      </c>
      <c r="AY11" s="7">
        <v>286</v>
      </c>
      <c r="AZ11" s="7">
        <v>273</v>
      </c>
      <c r="BA11" s="7">
        <v>294</v>
      </c>
      <c r="BB11" s="15">
        <f t="shared" si="7"/>
        <v>91</v>
      </c>
      <c r="BC11" s="4">
        <f t="shared" si="8"/>
        <v>80</v>
      </c>
      <c r="BD11" s="6">
        <v>20</v>
      </c>
      <c r="BE11" s="6">
        <v>20</v>
      </c>
      <c r="BF11" s="6">
        <v>0</v>
      </c>
      <c r="BG11" s="6">
        <v>20</v>
      </c>
      <c r="BH11" s="6">
        <v>20</v>
      </c>
      <c r="BI11" s="4">
        <f t="shared" si="9"/>
        <v>98</v>
      </c>
      <c r="BJ11" s="7">
        <v>294</v>
      </c>
      <c r="BK11" s="7">
        <v>289</v>
      </c>
      <c r="BL11" s="8">
        <f t="shared" si="10"/>
        <v>91.2</v>
      </c>
      <c r="BM11" s="7">
        <v>268</v>
      </c>
      <c r="BN11" s="7">
        <v>294</v>
      </c>
      <c r="BO11" s="16">
        <f t="shared" si="11"/>
        <v>95.4</v>
      </c>
      <c r="BP11" s="4">
        <f t="shared" si="12"/>
        <v>100</v>
      </c>
      <c r="BQ11" s="6">
        <v>20</v>
      </c>
      <c r="BR11" s="6">
        <v>20</v>
      </c>
      <c r="BS11" s="6">
        <v>20</v>
      </c>
      <c r="BT11" s="6">
        <v>20</v>
      </c>
      <c r="BU11" s="6">
        <v>20</v>
      </c>
      <c r="BV11" s="4">
        <f t="shared" si="13"/>
        <v>100</v>
      </c>
      <c r="BW11" s="6">
        <v>20</v>
      </c>
      <c r="BX11" s="6">
        <v>20</v>
      </c>
      <c r="BY11" s="6">
        <v>20</v>
      </c>
      <c r="BZ11" s="6">
        <v>20</v>
      </c>
      <c r="CA11" s="4">
        <f t="shared" si="14"/>
        <v>84.6</v>
      </c>
      <c r="CB11" s="7">
        <v>13</v>
      </c>
      <c r="CC11" s="7">
        <v>11</v>
      </c>
      <c r="CD11" s="15">
        <f t="shared" si="15"/>
        <v>97.1</v>
      </c>
      <c r="CE11" s="4">
        <f t="shared" si="16"/>
        <v>96.6</v>
      </c>
      <c r="CF11" s="7">
        <v>294</v>
      </c>
      <c r="CG11" s="7">
        <v>284</v>
      </c>
      <c r="CH11" s="4">
        <f t="shared" si="17"/>
        <v>100</v>
      </c>
      <c r="CI11" s="7">
        <v>294</v>
      </c>
      <c r="CJ11" s="7">
        <v>294</v>
      </c>
      <c r="CK11" s="4">
        <f t="shared" si="18"/>
        <v>92.2</v>
      </c>
      <c r="CL11" s="7">
        <v>294</v>
      </c>
      <c r="CM11" s="7">
        <v>271</v>
      </c>
      <c r="CN11" s="15">
        <f t="shared" si="19"/>
        <v>100</v>
      </c>
      <c r="CO11" s="4">
        <f t="shared" si="20"/>
        <v>100</v>
      </c>
      <c r="CP11" s="7">
        <v>294</v>
      </c>
      <c r="CQ11" s="7">
        <v>294</v>
      </c>
      <c r="CR11" s="4">
        <f t="shared" si="21"/>
        <v>100</v>
      </c>
      <c r="CS11" s="7">
        <v>294</v>
      </c>
      <c r="CT11" s="7">
        <v>294</v>
      </c>
      <c r="CU11" s="4">
        <f t="shared" si="22"/>
        <v>100</v>
      </c>
      <c r="CV11" s="7">
        <v>294</v>
      </c>
      <c r="CW11" s="7">
        <v>294</v>
      </c>
    </row>
    <row r="12" spans="1:101" ht="60">
      <c r="A12" s="2" t="s">
        <v>94</v>
      </c>
      <c r="B12" s="2" t="s">
        <v>10</v>
      </c>
      <c r="C12" s="2" t="s">
        <v>12</v>
      </c>
      <c r="D12" s="2" t="s">
        <v>8</v>
      </c>
      <c r="E12" s="3">
        <f t="shared" si="0"/>
        <v>98.2</v>
      </c>
      <c r="F12" s="15">
        <f t="shared" si="1"/>
        <v>99.2</v>
      </c>
      <c r="G12" s="4">
        <f t="shared" si="2"/>
        <v>100</v>
      </c>
      <c r="H12" s="5">
        <f t="shared" si="3"/>
        <v>15</v>
      </c>
      <c r="I12" s="6">
        <v>1</v>
      </c>
      <c r="J12" s="6">
        <v>1</v>
      </c>
      <c r="K12" s="6">
        <v>1</v>
      </c>
      <c r="L12" s="6">
        <v>1</v>
      </c>
      <c r="M12" s="6">
        <v>1</v>
      </c>
      <c r="N12" s="6">
        <v>1</v>
      </c>
      <c r="O12" s="6">
        <v>1</v>
      </c>
      <c r="P12" s="6">
        <v>1</v>
      </c>
      <c r="Q12" s="6">
        <v>1</v>
      </c>
      <c r="R12" s="6">
        <v>1</v>
      </c>
      <c r="S12" s="6">
        <v>1</v>
      </c>
      <c r="T12" s="6">
        <v>1</v>
      </c>
      <c r="U12" s="6">
        <v>1</v>
      </c>
      <c r="V12" s="6">
        <v>1</v>
      </c>
      <c r="W12" s="6">
        <v>1</v>
      </c>
      <c r="X12" s="5">
        <f t="shared" si="4"/>
        <v>20</v>
      </c>
      <c r="Y12" s="6">
        <v>1</v>
      </c>
      <c r="Z12" s="6">
        <v>1</v>
      </c>
      <c r="AA12" s="6">
        <v>1</v>
      </c>
      <c r="AB12" s="6">
        <v>1</v>
      </c>
      <c r="AC12" s="6">
        <v>1</v>
      </c>
      <c r="AD12" s="6">
        <v>1</v>
      </c>
      <c r="AE12" s="6">
        <v>1</v>
      </c>
      <c r="AF12" s="6">
        <v>1</v>
      </c>
      <c r="AG12" s="6">
        <v>1</v>
      </c>
      <c r="AH12" s="6">
        <v>1</v>
      </c>
      <c r="AI12" s="6">
        <v>1</v>
      </c>
      <c r="AJ12" s="6">
        <v>1</v>
      </c>
      <c r="AK12" s="6">
        <v>1</v>
      </c>
      <c r="AL12" s="6">
        <v>1</v>
      </c>
      <c r="AM12" s="6">
        <v>1</v>
      </c>
      <c r="AN12" s="6">
        <v>1</v>
      </c>
      <c r="AO12" s="6">
        <v>1</v>
      </c>
      <c r="AP12" s="6">
        <v>1</v>
      </c>
      <c r="AQ12" s="6">
        <v>1</v>
      </c>
      <c r="AR12" s="6">
        <v>1</v>
      </c>
      <c r="AS12" s="4">
        <f t="shared" si="5"/>
        <v>100</v>
      </c>
      <c r="AT12" s="6">
        <v>30</v>
      </c>
      <c r="AU12" s="6">
        <v>30</v>
      </c>
      <c r="AV12" s="6">
        <v>30</v>
      </c>
      <c r="AW12" s="6">
        <v>30</v>
      </c>
      <c r="AX12" s="4">
        <f t="shared" si="6"/>
        <v>98.1</v>
      </c>
      <c r="AY12" s="7">
        <v>591</v>
      </c>
      <c r="AZ12" s="7">
        <v>586</v>
      </c>
      <c r="BA12" s="7">
        <v>600</v>
      </c>
      <c r="BB12" s="15">
        <f t="shared" si="7"/>
        <v>99</v>
      </c>
      <c r="BC12" s="4">
        <f t="shared" si="8"/>
        <v>100</v>
      </c>
      <c r="BD12" s="6">
        <v>20</v>
      </c>
      <c r="BE12" s="6">
        <v>20</v>
      </c>
      <c r="BF12" s="6">
        <v>20</v>
      </c>
      <c r="BG12" s="6">
        <v>20</v>
      </c>
      <c r="BH12" s="6">
        <v>20</v>
      </c>
      <c r="BI12" s="4">
        <f t="shared" si="9"/>
        <v>99</v>
      </c>
      <c r="BJ12" s="7">
        <v>600</v>
      </c>
      <c r="BK12" s="7">
        <v>596</v>
      </c>
      <c r="BL12" s="8">
        <f t="shared" si="10"/>
        <v>99.5</v>
      </c>
      <c r="BM12" s="7">
        <v>597</v>
      </c>
      <c r="BN12" s="7">
        <v>600</v>
      </c>
      <c r="BO12" s="16">
        <f t="shared" si="11"/>
        <v>94</v>
      </c>
      <c r="BP12" s="4">
        <f t="shared" si="12"/>
        <v>100</v>
      </c>
      <c r="BQ12" s="6">
        <v>20</v>
      </c>
      <c r="BR12" s="6">
        <v>20</v>
      </c>
      <c r="BS12" s="6">
        <v>20</v>
      </c>
      <c r="BT12" s="6">
        <v>20</v>
      </c>
      <c r="BU12" s="6">
        <v>20</v>
      </c>
      <c r="BV12" s="4">
        <f t="shared" si="13"/>
        <v>100</v>
      </c>
      <c r="BW12" s="6">
        <v>20</v>
      </c>
      <c r="BX12" s="6">
        <v>20</v>
      </c>
      <c r="BY12" s="6">
        <v>20</v>
      </c>
      <c r="BZ12" s="6">
        <v>20</v>
      </c>
      <c r="CA12" s="4">
        <f t="shared" si="14"/>
        <v>80</v>
      </c>
      <c r="CB12" s="7">
        <v>5</v>
      </c>
      <c r="CC12" s="7">
        <v>4</v>
      </c>
      <c r="CD12" s="15">
        <f t="shared" si="15"/>
        <v>99.1</v>
      </c>
      <c r="CE12" s="4">
        <f t="shared" si="16"/>
        <v>98.2</v>
      </c>
      <c r="CF12" s="7">
        <v>600</v>
      </c>
      <c r="CG12" s="7">
        <v>589</v>
      </c>
      <c r="CH12" s="4">
        <f t="shared" si="17"/>
        <v>100</v>
      </c>
      <c r="CI12" s="7">
        <v>600</v>
      </c>
      <c r="CJ12" s="7">
        <v>600</v>
      </c>
      <c r="CK12" s="4">
        <f t="shared" si="18"/>
        <v>99.2</v>
      </c>
      <c r="CL12" s="7">
        <v>600</v>
      </c>
      <c r="CM12" s="7">
        <v>595</v>
      </c>
      <c r="CN12" s="15">
        <f t="shared" si="19"/>
        <v>99.9</v>
      </c>
      <c r="CO12" s="4">
        <f t="shared" si="20"/>
        <v>99.7</v>
      </c>
      <c r="CP12" s="7">
        <v>600</v>
      </c>
      <c r="CQ12" s="7">
        <v>598</v>
      </c>
      <c r="CR12" s="4">
        <f t="shared" si="21"/>
        <v>100</v>
      </c>
      <c r="CS12" s="7">
        <v>600</v>
      </c>
      <c r="CT12" s="7">
        <v>600</v>
      </c>
      <c r="CU12" s="4">
        <f t="shared" si="22"/>
        <v>100</v>
      </c>
      <c r="CV12" s="7">
        <v>600</v>
      </c>
      <c r="CW12" s="7">
        <v>600</v>
      </c>
    </row>
    <row r="13" spans="1:101" ht="60">
      <c r="A13" s="2" t="s">
        <v>95</v>
      </c>
      <c r="B13" s="2" t="s">
        <v>4</v>
      </c>
      <c r="C13" s="2" t="s">
        <v>13</v>
      </c>
      <c r="D13" s="2" t="s">
        <v>8</v>
      </c>
      <c r="E13" s="3">
        <f t="shared" si="0"/>
        <v>92.5</v>
      </c>
      <c r="F13" s="15">
        <f t="shared" si="1"/>
        <v>90.7</v>
      </c>
      <c r="G13" s="4">
        <f t="shared" si="2"/>
        <v>88.3</v>
      </c>
      <c r="H13" s="5">
        <f t="shared" si="3"/>
        <v>13</v>
      </c>
      <c r="I13" s="6">
        <v>1</v>
      </c>
      <c r="J13" s="6">
        <v>1</v>
      </c>
      <c r="K13" s="6">
        <v>1</v>
      </c>
      <c r="L13" s="6">
        <v>1</v>
      </c>
      <c r="M13" s="6">
        <v>1</v>
      </c>
      <c r="N13" s="6">
        <v>1</v>
      </c>
      <c r="O13" s="6">
        <v>1</v>
      </c>
      <c r="P13" s="6">
        <v>1</v>
      </c>
      <c r="Q13" s="6">
        <v>1</v>
      </c>
      <c r="R13" s="6">
        <v>1</v>
      </c>
      <c r="S13" s="6">
        <v>0</v>
      </c>
      <c r="T13" s="6">
        <v>1</v>
      </c>
      <c r="U13" s="6">
        <v>1</v>
      </c>
      <c r="V13" s="6">
        <v>0</v>
      </c>
      <c r="W13" s="6">
        <v>1</v>
      </c>
      <c r="X13" s="5">
        <f t="shared" si="4"/>
        <v>18</v>
      </c>
      <c r="Y13" s="6">
        <v>1</v>
      </c>
      <c r="Z13" s="6">
        <v>1</v>
      </c>
      <c r="AA13" s="6">
        <v>1</v>
      </c>
      <c r="AB13" s="6">
        <v>1</v>
      </c>
      <c r="AC13" s="6">
        <v>1</v>
      </c>
      <c r="AD13" s="6">
        <v>1</v>
      </c>
      <c r="AE13" s="6">
        <v>1</v>
      </c>
      <c r="AF13" s="6">
        <v>1</v>
      </c>
      <c r="AG13" s="6">
        <v>1</v>
      </c>
      <c r="AH13" s="6">
        <v>1</v>
      </c>
      <c r="AI13" s="6">
        <v>1</v>
      </c>
      <c r="AJ13" s="6">
        <v>1</v>
      </c>
      <c r="AK13" s="6">
        <v>1</v>
      </c>
      <c r="AL13" s="6">
        <v>1</v>
      </c>
      <c r="AM13" s="6">
        <v>1</v>
      </c>
      <c r="AN13" s="6">
        <v>0</v>
      </c>
      <c r="AO13" s="6">
        <v>1</v>
      </c>
      <c r="AP13" s="6">
        <v>0</v>
      </c>
      <c r="AQ13" s="6">
        <v>1</v>
      </c>
      <c r="AR13" s="6">
        <v>1</v>
      </c>
      <c r="AS13" s="4">
        <f t="shared" si="5"/>
        <v>90</v>
      </c>
      <c r="AT13" s="6">
        <v>30</v>
      </c>
      <c r="AU13" s="6">
        <v>30</v>
      </c>
      <c r="AV13" s="6">
        <v>0</v>
      </c>
      <c r="AW13" s="6">
        <v>30</v>
      </c>
      <c r="AX13" s="4">
        <f t="shared" si="6"/>
        <v>92.9</v>
      </c>
      <c r="AY13" s="7">
        <v>67</v>
      </c>
      <c r="AZ13" s="7">
        <v>63</v>
      </c>
      <c r="BA13" s="7">
        <v>70</v>
      </c>
      <c r="BB13" s="15">
        <f t="shared" si="7"/>
        <v>98</v>
      </c>
      <c r="BC13" s="4">
        <f t="shared" si="8"/>
        <v>100</v>
      </c>
      <c r="BD13" s="6">
        <v>20</v>
      </c>
      <c r="BE13" s="6">
        <v>20</v>
      </c>
      <c r="BF13" s="6">
        <v>20</v>
      </c>
      <c r="BG13" s="6">
        <v>20</v>
      </c>
      <c r="BH13" s="6">
        <v>20</v>
      </c>
      <c r="BI13" s="4">
        <f t="shared" si="9"/>
        <v>96</v>
      </c>
      <c r="BJ13" s="7">
        <v>70</v>
      </c>
      <c r="BK13" s="7">
        <v>67</v>
      </c>
      <c r="BL13" s="8">
        <f t="shared" si="10"/>
        <v>98.6</v>
      </c>
      <c r="BM13" s="7">
        <v>69</v>
      </c>
      <c r="BN13" s="7">
        <v>70</v>
      </c>
      <c r="BO13" s="16">
        <f t="shared" si="11"/>
        <v>79</v>
      </c>
      <c r="BP13" s="4">
        <f t="shared" si="12"/>
        <v>80</v>
      </c>
      <c r="BQ13" s="6">
        <v>20</v>
      </c>
      <c r="BR13" s="6">
        <v>20</v>
      </c>
      <c r="BS13" s="6">
        <v>20</v>
      </c>
      <c r="BT13" s="6">
        <v>0</v>
      </c>
      <c r="BU13" s="6">
        <v>20</v>
      </c>
      <c r="BV13" s="4">
        <f t="shared" si="13"/>
        <v>100</v>
      </c>
      <c r="BW13" s="6">
        <v>20</v>
      </c>
      <c r="BX13" s="6">
        <v>20</v>
      </c>
      <c r="BY13" s="6">
        <v>20</v>
      </c>
      <c r="BZ13" s="6">
        <v>20</v>
      </c>
      <c r="CA13" s="4">
        <f t="shared" si="14"/>
        <v>50</v>
      </c>
      <c r="CB13" s="7">
        <v>2</v>
      </c>
      <c r="CC13" s="7">
        <v>1</v>
      </c>
      <c r="CD13" s="15">
        <f t="shared" si="15"/>
        <v>96.3</v>
      </c>
      <c r="CE13" s="4">
        <f t="shared" si="16"/>
        <v>91.4</v>
      </c>
      <c r="CF13" s="7">
        <v>70</v>
      </c>
      <c r="CG13" s="7">
        <v>64</v>
      </c>
      <c r="CH13" s="4">
        <f t="shared" si="17"/>
        <v>100</v>
      </c>
      <c r="CI13" s="7">
        <v>70</v>
      </c>
      <c r="CJ13" s="7">
        <v>70</v>
      </c>
      <c r="CK13" s="4">
        <f t="shared" si="18"/>
        <v>98.6</v>
      </c>
      <c r="CL13" s="7">
        <v>70</v>
      </c>
      <c r="CM13" s="7">
        <v>69</v>
      </c>
      <c r="CN13" s="15">
        <f t="shared" si="19"/>
        <v>98.6</v>
      </c>
      <c r="CO13" s="4">
        <f t="shared" si="20"/>
        <v>98.6</v>
      </c>
      <c r="CP13" s="7">
        <v>70</v>
      </c>
      <c r="CQ13" s="7">
        <v>69</v>
      </c>
      <c r="CR13" s="4">
        <f t="shared" si="21"/>
        <v>98.6</v>
      </c>
      <c r="CS13" s="7">
        <v>70</v>
      </c>
      <c r="CT13" s="7">
        <v>69</v>
      </c>
      <c r="CU13" s="4">
        <f t="shared" si="22"/>
        <v>98.6</v>
      </c>
      <c r="CV13" s="7">
        <v>70</v>
      </c>
      <c r="CW13" s="7">
        <v>69</v>
      </c>
    </row>
    <row r="14" spans="1:101" ht="60">
      <c r="A14" s="2" t="s">
        <v>96</v>
      </c>
      <c r="B14" s="2" t="s">
        <v>0</v>
      </c>
      <c r="C14" s="2" t="s">
        <v>14</v>
      </c>
      <c r="D14" s="2" t="s">
        <v>8</v>
      </c>
      <c r="E14" s="3">
        <f t="shared" si="0"/>
        <v>80.8</v>
      </c>
      <c r="F14" s="15">
        <f t="shared" si="1"/>
        <v>45.5</v>
      </c>
      <c r="G14" s="4">
        <f t="shared" si="2"/>
        <v>39.200000000000003</v>
      </c>
      <c r="H14" s="5">
        <f t="shared" si="3"/>
        <v>2</v>
      </c>
      <c r="I14" s="6">
        <v>0</v>
      </c>
      <c r="J14" s="6">
        <v>0</v>
      </c>
      <c r="K14" s="6">
        <v>0</v>
      </c>
      <c r="L14" s="6">
        <v>1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1</v>
      </c>
      <c r="X14" s="5">
        <f t="shared" si="4"/>
        <v>13</v>
      </c>
      <c r="Y14" s="6">
        <v>1</v>
      </c>
      <c r="Z14" s="6">
        <v>1</v>
      </c>
      <c r="AA14" s="6">
        <v>1</v>
      </c>
      <c r="AB14" s="6">
        <v>1</v>
      </c>
      <c r="AC14" s="6">
        <v>1</v>
      </c>
      <c r="AD14" s="6">
        <v>1</v>
      </c>
      <c r="AE14" s="6">
        <v>1</v>
      </c>
      <c r="AF14" s="6">
        <v>0</v>
      </c>
      <c r="AG14" s="6">
        <v>0</v>
      </c>
      <c r="AH14" s="6">
        <v>1</v>
      </c>
      <c r="AI14" s="6">
        <v>0</v>
      </c>
      <c r="AJ14" s="6">
        <v>1</v>
      </c>
      <c r="AK14" s="6">
        <v>0</v>
      </c>
      <c r="AL14" s="6">
        <v>0</v>
      </c>
      <c r="AM14" s="6">
        <v>0</v>
      </c>
      <c r="AN14" s="6">
        <v>1</v>
      </c>
      <c r="AO14" s="6">
        <v>1</v>
      </c>
      <c r="AP14" s="6">
        <v>0</v>
      </c>
      <c r="AQ14" s="6">
        <v>1</v>
      </c>
      <c r="AR14" s="6">
        <v>1</v>
      </c>
      <c r="AS14" s="4">
        <f t="shared" si="5"/>
        <v>0</v>
      </c>
      <c r="AT14" s="6">
        <v>0</v>
      </c>
      <c r="AU14" s="6">
        <v>0</v>
      </c>
      <c r="AV14" s="6">
        <v>0</v>
      </c>
      <c r="AW14" s="6">
        <v>0</v>
      </c>
      <c r="AX14" s="4">
        <f t="shared" si="6"/>
        <v>84.3</v>
      </c>
      <c r="AY14" s="7">
        <v>77</v>
      </c>
      <c r="AZ14" s="7">
        <v>68</v>
      </c>
      <c r="BA14" s="7">
        <v>86</v>
      </c>
      <c r="BB14" s="15">
        <f t="shared" si="7"/>
        <v>99</v>
      </c>
      <c r="BC14" s="4">
        <f t="shared" si="8"/>
        <v>100</v>
      </c>
      <c r="BD14" s="6">
        <v>20</v>
      </c>
      <c r="BE14" s="6">
        <v>20</v>
      </c>
      <c r="BF14" s="6">
        <v>20</v>
      </c>
      <c r="BG14" s="6">
        <v>20</v>
      </c>
      <c r="BH14" s="6">
        <v>20</v>
      </c>
      <c r="BI14" s="4">
        <f t="shared" si="9"/>
        <v>98</v>
      </c>
      <c r="BJ14" s="7">
        <v>86</v>
      </c>
      <c r="BK14" s="7">
        <v>84</v>
      </c>
      <c r="BL14" s="8">
        <f t="shared" si="10"/>
        <v>100</v>
      </c>
      <c r="BM14" s="7">
        <v>86</v>
      </c>
      <c r="BN14" s="7">
        <v>86</v>
      </c>
      <c r="BO14" s="16">
        <f t="shared" si="11"/>
        <v>76</v>
      </c>
      <c r="BP14" s="4">
        <f t="shared" si="12"/>
        <v>100</v>
      </c>
      <c r="BQ14" s="6">
        <v>20</v>
      </c>
      <c r="BR14" s="6">
        <v>20</v>
      </c>
      <c r="BS14" s="6">
        <v>20</v>
      </c>
      <c r="BT14" s="6">
        <v>20</v>
      </c>
      <c r="BU14" s="6">
        <v>20</v>
      </c>
      <c r="BV14" s="4">
        <f t="shared" si="13"/>
        <v>40</v>
      </c>
      <c r="BW14" s="6">
        <v>20</v>
      </c>
      <c r="BX14" s="6">
        <v>0</v>
      </c>
      <c r="BY14" s="6">
        <v>20</v>
      </c>
      <c r="BZ14" s="6">
        <v>0</v>
      </c>
      <c r="CA14" s="4">
        <f t="shared" si="14"/>
        <v>100</v>
      </c>
      <c r="CB14" s="7">
        <v>2</v>
      </c>
      <c r="CC14" s="7">
        <v>2</v>
      </c>
      <c r="CD14" s="15">
        <f t="shared" si="15"/>
        <v>95.1</v>
      </c>
      <c r="CE14" s="4">
        <f t="shared" si="16"/>
        <v>91.9</v>
      </c>
      <c r="CF14" s="7">
        <v>86</v>
      </c>
      <c r="CG14" s="7">
        <v>79</v>
      </c>
      <c r="CH14" s="4">
        <f t="shared" si="17"/>
        <v>100</v>
      </c>
      <c r="CI14" s="7">
        <v>86</v>
      </c>
      <c r="CJ14" s="7">
        <v>86</v>
      </c>
      <c r="CK14" s="4">
        <f t="shared" si="18"/>
        <v>91.9</v>
      </c>
      <c r="CL14" s="7">
        <v>86</v>
      </c>
      <c r="CM14" s="7">
        <v>79</v>
      </c>
      <c r="CN14" s="15">
        <f t="shared" si="19"/>
        <v>88.4</v>
      </c>
      <c r="CO14" s="4">
        <f t="shared" si="20"/>
        <v>88.4</v>
      </c>
      <c r="CP14" s="7">
        <v>86</v>
      </c>
      <c r="CQ14" s="7">
        <v>76</v>
      </c>
      <c r="CR14" s="4">
        <f t="shared" si="21"/>
        <v>88.4</v>
      </c>
      <c r="CS14" s="7">
        <v>86</v>
      </c>
      <c r="CT14" s="7">
        <v>76</v>
      </c>
      <c r="CU14" s="4">
        <f t="shared" si="22"/>
        <v>88.4</v>
      </c>
      <c r="CV14" s="7">
        <v>86</v>
      </c>
      <c r="CW14" s="7">
        <v>76</v>
      </c>
    </row>
    <row r="15" spans="1:101" ht="60">
      <c r="A15" s="2" t="s">
        <v>97</v>
      </c>
      <c r="B15" s="2" t="s">
        <v>7</v>
      </c>
      <c r="C15" s="2" t="s">
        <v>15</v>
      </c>
      <c r="D15" s="2" t="s">
        <v>8</v>
      </c>
      <c r="E15" s="3">
        <f t="shared" si="0"/>
        <v>90.8</v>
      </c>
      <c r="F15" s="15">
        <f t="shared" si="1"/>
        <v>58.2</v>
      </c>
      <c r="G15" s="4">
        <f t="shared" si="2"/>
        <v>66.7</v>
      </c>
      <c r="H15" s="5">
        <f t="shared" si="3"/>
        <v>14</v>
      </c>
      <c r="I15" s="6">
        <v>1</v>
      </c>
      <c r="J15" s="6">
        <v>1</v>
      </c>
      <c r="K15" s="6">
        <v>1</v>
      </c>
      <c r="L15" s="6">
        <v>1</v>
      </c>
      <c r="M15" s="6">
        <v>1</v>
      </c>
      <c r="N15" s="6">
        <v>1</v>
      </c>
      <c r="O15" s="6">
        <v>1</v>
      </c>
      <c r="P15" s="6">
        <v>1</v>
      </c>
      <c r="Q15" s="6">
        <v>1</v>
      </c>
      <c r="R15" s="6">
        <v>1</v>
      </c>
      <c r="S15" s="6">
        <v>1</v>
      </c>
      <c r="T15" s="6">
        <v>1</v>
      </c>
      <c r="U15" s="6">
        <v>0</v>
      </c>
      <c r="V15" s="6">
        <v>1</v>
      </c>
      <c r="W15" s="6">
        <v>1</v>
      </c>
      <c r="X15" s="5">
        <f t="shared" si="4"/>
        <v>8</v>
      </c>
      <c r="Y15" s="6">
        <v>1</v>
      </c>
      <c r="Z15" s="6">
        <v>1</v>
      </c>
      <c r="AA15" s="6">
        <v>1</v>
      </c>
      <c r="AB15" s="6">
        <v>1</v>
      </c>
      <c r="AC15" s="6">
        <v>1</v>
      </c>
      <c r="AD15" s="6">
        <v>1</v>
      </c>
      <c r="AE15" s="6">
        <v>1</v>
      </c>
      <c r="AF15" s="6">
        <v>1</v>
      </c>
      <c r="AG15" s="6">
        <v>0</v>
      </c>
      <c r="AH15" s="6">
        <v>0</v>
      </c>
      <c r="AI15" s="6">
        <v>0</v>
      </c>
      <c r="AJ15" s="6">
        <v>0</v>
      </c>
      <c r="AK15" s="6">
        <v>0</v>
      </c>
      <c r="AL15" s="6">
        <v>0</v>
      </c>
      <c r="AM15" s="6">
        <v>0</v>
      </c>
      <c r="AN15" s="6">
        <v>0</v>
      </c>
      <c r="AO15" s="6">
        <v>0</v>
      </c>
      <c r="AP15" s="6">
        <v>0</v>
      </c>
      <c r="AQ15" s="6">
        <v>0</v>
      </c>
      <c r="AR15" s="6">
        <v>0</v>
      </c>
      <c r="AS15" s="4">
        <f t="shared" si="5"/>
        <v>0</v>
      </c>
      <c r="AT15" s="6">
        <v>0</v>
      </c>
      <c r="AU15" s="6">
        <v>0</v>
      </c>
      <c r="AV15" s="6">
        <v>0</v>
      </c>
      <c r="AW15" s="6">
        <v>0</v>
      </c>
      <c r="AX15" s="4">
        <f t="shared" si="6"/>
        <v>95.4</v>
      </c>
      <c r="AY15" s="7">
        <v>212</v>
      </c>
      <c r="AZ15" s="7">
        <v>204</v>
      </c>
      <c r="BA15" s="7">
        <v>218</v>
      </c>
      <c r="BB15" s="15">
        <f t="shared" si="7"/>
        <v>99</v>
      </c>
      <c r="BC15" s="4">
        <f t="shared" si="8"/>
        <v>100</v>
      </c>
      <c r="BD15" s="6">
        <v>20</v>
      </c>
      <c r="BE15" s="6">
        <v>20</v>
      </c>
      <c r="BF15" s="6">
        <v>20</v>
      </c>
      <c r="BG15" s="6">
        <v>20</v>
      </c>
      <c r="BH15" s="6">
        <v>20</v>
      </c>
      <c r="BI15" s="4">
        <f t="shared" si="9"/>
        <v>99</v>
      </c>
      <c r="BJ15" s="7">
        <v>218</v>
      </c>
      <c r="BK15" s="7">
        <v>215</v>
      </c>
      <c r="BL15" s="8">
        <f t="shared" si="10"/>
        <v>98.6</v>
      </c>
      <c r="BM15" s="7">
        <v>215</v>
      </c>
      <c r="BN15" s="7">
        <v>218</v>
      </c>
      <c r="BO15" s="16">
        <f t="shared" si="11"/>
        <v>100</v>
      </c>
      <c r="BP15" s="4">
        <f t="shared" si="12"/>
        <v>100</v>
      </c>
      <c r="BQ15" s="6">
        <v>20</v>
      </c>
      <c r="BR15" s="6">
        <v>20</v>
      </c>
      <c r="BS15" s="6">
        <v>20</v>
      </c>
      <c r="BT15" s="6">
        <v>20</v>
      </c>
      <c r="BU15" s="6">
        <v>20</v>
      </c>
      <c r="BV15" s="4">
        <f t="shared" si="13"/>
        <v>100</v>
      </c>
      <c r="BW15" s="6">
        <v>20</v>
      </c>
      <c r="BX15" s="6">
        <v>20</v>
      </c>
      <c r="BY15" s="6">
        <v>20</v>
      </c>
      <c r="BZ15" s="6">
        <v>20</v>
      </c>
      <c r="CA15" s="4">
        <f t="shared" si="14"/>
        <v>100</v>
      </c>
      <c r="CB15" s="7">
        <v>2</v>
      </c>
      <c r="CC15" s="7">
        <v>2</v>
      </c>
      <c r="CD15" s="15">
        <f t="shared" si="15"/>
        <v>98.1</v>
      </c>
      <c r="CE15" s="4">
        <f t="shared" si="16"/>
        <v>98.2</v>
      </c>
      <c r="CF15" s="7">
        <v>218</v>
      </c>
      <c r="CG15" s="7">
        <v>214</v>
      </c>
      <c r="CH15" s="4">
        <f t="shared" si="17"/>
        <v>100</v>
      </c>
      <c r="CI15" s="7">
        <v>218</v>
      </c>
      <c r="CJ15" s="7">
        <v>218</v>
      </c>
      <c r="CK15" s="4">
        <f t="shared" si="18"/>
        <v>94</v>
      </c>
      <c r="CL15" s="7">
        <v>218</v>
      </c>
      <c r="CM15" s="7">
        <v>205</v>
      </c>
      <c r="CN15" s="15">
        <f t="shared" si="19"/>
        <v>98.8</v>
      </c>
      <c r="CO15" s="4">
        <f t="shared" si="20"/>
        <v>98.2</v>
      </c>
      <c r="CP15" s="7">
        <v>218</v>
      </c>
      <c r="CQ15" s="7">
        <v>214</v>
      </c>
      <c r="CR15" s="4">
        <f t="shared" si="21"/>
        <v>99.1</v>
      </c>
      <c r="CS15" s="7">
        <v>218</v>
      </c>
      <c r="CT15" s="7">
        <v>216</v>
      </c>
      <c r="CU15" s="4">
        <f t="shared" si="22"/>
        <v>99.1</v>
      </c>
      <c r="CV15" s="7">
        <v>218</v>
      </c>
      <c r="CW15" s="7">
        <v>216</v>
      </c>
    </row>
    <row r="16" spans="1:101" ht="60">
      <c r="A16" s="2" t="s">
        <v>98</v>
      </c>
      <c r="B16" s="2" t="s">
        <v>7</v>
      </c>
      <c r="C16" s="2" t="s">
        <v>16</v>
      </c>
      <c r="D16" s="9">
        <v>43746</v>
      </c>
      <c r="E16" s="3">
        <f t="shared" si="0"/>
        <v>89.9</v>
      </c>
      <c r="F16" s="15">
        <f t="shared" si="1"/>
        <v>91.4</v>
      </c>
      <c r="G16" s="4">
        <f t="shared" si="2"/>
        <v>80.8</v>
      </c>
      <c r="H16" s="5">
        <f t="shared" si="3"/>
        <v>13</v>
      </c>
      <c r="I16" s="6">
        <v>1</v>
      </c>
      <c r="J16" s="6">
        <v>1</v>
      </c>
      <c r="K16" s="6">
        <v>1</v>
      </c>
      <c r="L16" s="6">
        <v>1</v>
      </c>
      <c r="M16" s="6">
        <v>1</v>
      </c>
      <c r="N16" s="6">
        <v>1</v>
      </c>
      <c r="O16" s="6">
        <v>1</v>
      </c>
      <c r="P16" s="6">
        <v>1</v>
      </c>
      <c r="Q16" s="6">
        <v>1</v>
      </c>
      <c r="R16" s="6">
        <v>1</v>
      </c>
      <c r="S16" s="6">
        <v>1</v>
      </c>
      <c r="T16" s="6">
        <v>1</v>
      </c>
      <c r="U16" s="6">
        <v>0</v>
      </c>
      <c r="V16" s="6">
        <v>0</v>
      </c>
      <c r="W16" s="6">
        <v>1</v>
      </c>
      <c r="X16" s="5">
        <f t="shared" si="4"/>
        <v>15</v>
      </c>
      <c r="Y16" s="6">
        <v>1</v>
      </c>
      <c r="Z16" s="6">
        <v>1</v>
      </c>
      <c r="AA16" s="6">
        <v>1</v>
      </c>
      <c r="AB16" s="6">
        <v>1</v>
      </c>
      <c r="AC16" s="6">
        <v>1</v>
      </c>
      <c r="AD16" s="6">
        <v>1</v>
      </c>
      <c r="AE16" s="6">
        <v>1</v>
      </c>
      <c r="AF16" s="6">
        <v>0</v>
      </c>
      <c r="AG16" s="6">
        <v>1</v>
      </c>
      <c r="AH16" s="6">
        <v>1</v>
      </c>
      <c r="AI16" s="6">
        <v>1</v>
      </c>
      <c r="AJ16" s="6">
        <v>0</v>
      </c>
      <c r="AK16" s="6">
        <v>0</v>
      </c>
      <c r="AL16" s="6">
        <v>0</v>
      </c>
      <c r="AM16" s="6">
        <v>1</v>
      </c>
      <c r="AN16" s="6">
        <v>1</v>
      </c>
      <c r="AO16" s="6">
        <v>1</v>
      </c>
      <c r="AP16" s="6">
        <v>0</v>
      </c>
      <c r="AQ16" s="6">
        <v>1</v>
      </c>
      <c r="AR16" s="6">
        <v>1</v>
      </c>
      <c r="AS16" s="4">
        <f t="shared" si="5"/>
        <v>100</v>
      </c>
      <c r="AT16" s="6">
        <v>30</v>
      </c>
      <c r="AU16" s="6">
        <v>30</v>
      </c>
      <c r="AV16" s="6">
        <v>30</v>
      </c>
      <c r="AW16" s="6">
        <v>30</v>
      </c>
      <c r="AX16" s="4">
        <f t="shared" si="6"/>
        <v>92.9</v>
      </c>
      <c r="AY16" s="7">
        <v>55</v>
      </c>
      <c r="AZ16" s="7">
        <v>49</v>
      </c>
      <c r="BA16" s="7">
        <v>56</v>
      </c>
      <c r="BB16" s="15">
        <f t="shared" si="7"/>
        <v>92</v>
      </c>
      <c r="BC16" s="4">
        <f t="shared" si="8"/>
        <v>80</v>
      </c>
      <c r="BD16" s="6">
        <v>20</v>
      </c>
      <c r="BE16" s="6">
        <v>20</v>
      </c>
      <c r="BF16" s="6">
        <v>0</v>
      </c>
      <c r="BG16" s="6">
        <v>20</v>
      </c>
      <c r="BH16" s="6">
        <v>20</v>
      </c>
      <c r="BI16" s="4">
        <f t="shared" si="9"/>
        <v>96</v>
      </c>
      <c r="BJ16" s="7">
        <v>56</v>
      </c>
      <c r="BK16" s="7">
        <v>54</v>
      </c>
      <c r="BL16" s="8">
        <f t="shared" si="10"/>
        <v>100</v>
      </c>
      <c r="BM16" s="7">
        <v>56</v>
      </c>
      <c r="BN16" s="7">
        <v>56</v>
      </c>
      <c r="BO16" s="16">
        <f t="shared" si="11"/>
        <v>70</v>
      </c>
      <c r="BP16" s="4">
        <f t="shared" si="12"/>
        <v>80</v>
      </c>
      <c r="BQ16" s="6">
        <v>20</v>
      </c>
      <c r="BR16" s="6">
        <v>20</v>
      </c>
      <c r="BS16" s="6">
        <v>20</v>
      </c>
      <c r="BT16" s="6">
        <v>0</v>
      </c>
      <c r="BU16" s="6">
        <v>20</v>
      </c>
      <c r="BV16" s="4">
        <f t="shared" si="13"/>
        <v>40</v>
      </c>
      <c r="BW16" s="6">
        <v>20</v>
      </c>
      <c r="BX16" s="6">
        <v>0</v>
      </c>
      <c r="BY16" s="6">
        <v>20</v>
      </c>
      <c r="BZ16" s="6">
        <v>0</v>
      </c>
      <c r="CA16" s="4">
        <f t="shared" si="14"/>
        <v>100</v>
      </c>
      <c r="CB16" s="7">
        <v>3</v>
      </c>
      <c r="CC16" s="7">
        <v>3</v>
      </c>
      <c r="CD16" s="15">
        <f t="shared" si="15"/>
        <v>96.1</v>
      </c>
      <c r="CE16" s="4">
        <f t="shared" si="16"/>
        <v>94.6</v>
      </c>
      <c r="CF16" s="7">
        <v>56</v>
      </c>
      <c r="CG16" s="7">
        <v>53</v>
      </c>
      <c r="CH16" s="4">
        <f t="shared" si="17"/>
        <v>100</v>
      </c>
      <c r="CI16" s="7">
        <v>56</v>
      </c>
      <c r="CJ16" s="7">
        <v>56</v>
      </c>
      <c r="CK16" s="4">
        <f t="shared" si="18"/>
        <v>91.1</v>
      </c>
      <c r="CL16" s="7">
        <v>56</v>
      </c>
      <c r="CM16" s="7">
        <v>51</v>
      </c>
      <c r="CN16" s="15">
        <f t="shared" si="19"/>
        <v>100</v>
      </c>
      <c r="CO16" s="4">
        <f t="shared" si="20"/>
        <v>100</v>
      </c>
      <c r="CP16" s="7">
        <v>56</v>
      </c>
      <c r="CQ16" s="7">
        <v>56</v>
      </c>
      <c r="CR16" s="4">
        <f t="shared" si="21"/>
        <v>100</v>
      </c>
      <c r="CS16" s="7">
        <v>56</v>
      </c>
      <c r="CT16" s="7">
        <v>56</v>
      </c>
      <c r="CU16" s="4">
        <f t="shared" si="22"/>
        <v>100</v>
      </c>
      <c r="CV16" s="7">
        <v>56</v>
      </c>
      <c r="CW16" s="7">
        <v>56</v>
      </c>
    </row>
    <row r="17" spans="1:101" ht="90">
      <c r="A17" s="2" t="s">
        <v>99</v>
      </c>
      <c r="B17" s="2" t="s">
        <v>4</v>
      </c>
      <c r="C17" s="2" t="s">
        <v>17</v>
      </c>
      <c r="D17" s="2" t="s">
        <v>8</v>
      </c>
      <c r="E17" s="3">
        <f t="shared" si="0"/>
        <v>95.9</v>
      </c>
      <c r="F17" s="15">
        <f t="shared" si="1"/>
        <v>93.9</v>
      </c>
      <c r="G17" s="4">
        <f t="shared" si="2"/>
        <v>94.2</v>
      </c>
      <c r="H17" s="5">
        <f t="shared" si="3"/>
        <v>14</v>
      </c>
      <c r="I17" s="6">
        <v>1</v>
      </c>
      <c r="J17" s="6">
        <v>1</v>
      </c>
      <c r="K17" s="6">
        <v>1</v>
      </c>
      <c r="L17" s="6">
        <v>1</v>
      </c>
      <c r="M17" s="6">
        <v>1</v>
      </c>
      <c r="N17" s="6">
        <v>1</v>
      </c>
      <c r="O17" s="6">
        <v>1</v>
      </c>
      <c r="P17" s="6">
        <v>1</v>
      </c>
      <c r="Q17" s="6">
        <v>1</v>
      </c>
      <c r="R17" s="6">
        <v>1</v>
      </c>
      <c r="S17" s="6">
        <v>1</v>
      </c>
      <c r="T17" s="6">
        <v>1</v>
      </c>
      <c r="U17" s="6">
        <v>0</v>
      </c>
      <c r="V17" s="6">
        <v>1</v>
      </c>
      <c r="W17" s="6">
        <v>1</v>
      </c>
      <c r="X17" s="5">
        <f t="shared" si="4"/>
        <v>19</v>
      </c>
      <c r="Y17" s="6">
        <v>1</v>
      </c>
      <c r="Z17" s="6">
        <v>1</v>
      </c>
      <c r="AA17" s="6">
        <v>1</v>
      </c>
      <c r="AB17" s="6">
        <v>1</v>
      </c>
      <c r="AC17" s="6">
        <v>1</v>
      </c>
      <c r="AD17" s="6">
        <v>1</v>
      </c>
      <c r="AE17" s="6">
        <v>1</v>
      </c>
      <c r="AF17" s="6">
        <v>1</v>
      </c>
      <c r="AG17" s="6">
        <v>1</v>
      </c>
      <c r="AH17" s="6">
        <v>1</v>
      </c>
      <c r="AI17" s="6">
        <v>1</v>
      </c>
      <c r="AJ17" s="6">
        <v>1</v>
      </c>
      <c r="AK17" s="6">
        <v>1</v>
      </c>
      <c r="AL17" s="6">
        <v>1</v>
      </c>
      <c r="AM17" s="6">
        <v>1</v>
      </c>
      <c r="AN17" s="6">
        <v>1</v>
      </c>
      <c r="AO17" s="6">
        <v>1</v>
      </c>
      <c r="AP17" s="6">
        <v>0</v>
      </c>
      <c r="AQ17" s="6">
        <v>1</v>
      </c>
      <c r="AR17" s="6">
        <v>1</v>
      </c>
      <c r="AS17" s="4">
        <f t="shared" si="5"/>
        <v>90</v>
      </c>
      <c r="AT17" s="6">
        <v>30</v>
      </c>
      <c r="AU17" s="6">
        <v>30</v>
      </c>
      <c r="AV17" s="6">
        <v>30</v>
      </c>
      <c r="AW17" s="6">
        <v>0</v>
      </c>
      <c r="AX17" s="4">
        <f t="shared" si="6"/>
        <v>96.6</v>
      </c>
      <c r="AY17" s="7">
        <v>428</v>
      </c>
      <c r="AZ17" s="7">
        <v>416</v>
      </c>
      <c r="BA17" s="7">
        <v>437</v>
      </c>
      <c r="BB17" s="15">
        <f t="shared" si="7"/>
        <v>98</v>
      </c>
      <c r="BC17" s="4">
        <f t="shared" si="8"/>
        <v>100</v>
      </c>
      <c r="BD17" s="6">
        <v>20</v>
      </c>
      <c r="BE17" s="6">
        <v>20</v>
      </c>
      <c r="BF17" s="6">
        <v>20</v>
      </c>
      <c r="BG17" s="6">
        <v>20</v>
      </c>
      <c r="BH17" s="6">
        <v>20</v>
      </c>
      <c r="BI17" s="4">
        <f t="shared" si="9"/>
        <v>96</v>
      </c>
      <c r="BJ17" s="7">
        <v>437</v>
      </c>
      <c r="BK17" s="7">
        <v>421</v>
      </c>
      <c r="BL17" s="8">
        <f t="shared" si="10"/>
        <v>100</v>
      </c>
      <c r="BM17" s="7">
        <v>437</v>
      </c>
      <c r="BN17" s="7">
        <v>437</v>
      </c>
      <c r="BO17" s="16">
        <f t="shared" si="11"/>
        <v>89</v>
      </c>
      <c r="BP17" s="4">
        <f t="shared" si="12"/>
        <v>80</v>
      </c>
      <c r="BQ17" s="6">
        <v>20</v>
      </c>
      <c r="BR17" s="6">
        <v>0</v>
      </c>
      <c r="BS17" s="6">
        <v>20</v>
      </c>
      <c r="BT17" s="6">
        <v>20</v>
      </c>
      <c r="BU17" s="6">
        <v>20</v>
      </c>
      <c r="BV17" s="4">
        <f t="shared" si="13"/>
        <v>100</v>
      </c>
      <c r="BW17" s="6">
        <v>20</v>
      </c>
      <c r="BX17" s="6">
        <v>20</v>
      </c>
      <c r="BY17" s="6">
        <v>20</v>
      </c>
      <c r="BZ17" s="6">
        <v>20</v>
      </c>
      <c r="CA17" s="4">
        <f t="shared" si="14"/>
        <v>83.3</v>
      </c>
      <c r="CB17" s="7">
        <v>12</v>
      </c>
      <c r="CC17" s="7">
        <v>10</v>
      </c>
      <c r="CD17" s="15">
        <f t="shared" si="15"/>
        <v>98.8</v>
      </c>
      <c r="CE17" s="4">
        <f t="shared" si="16"/>
        <v>97.9</v>
      </c>
      <c r="CF17" s="7">
        <v>437</v>
      </c>
      <c r="CG17" s="7">
        <v>428</v>
      </c>
      <c r="CH17" s="4">
        <f t="shared" si="17"/>
        <v>100</v>
      </c>
      <c r="CI17" s="7">
        <v>437</v>
      </c>
      <c r="CJ17" s="7">
        <v>437</v>
      </c>
      <c r="CK17" s="4">
        <f t="shared" si="18"/>
        <v>98.2</v>
      </c>
      <c r="CL17" s="7">
        <v>437</v>
      </c>
      <c r="CM17" s="7">
        <v>429</v>
      </c>
      <c r="CN17" s="15">
        <f t="shared" si="19"/>
        <v>100</v>
      </c>
      <c r="CO17" s="4">
        <f t="shared" si="20"/>
        <v>100</v>
      </c>
      <c r="CP17" s="7">
        <v>437</v>
      </c>
      <c r="CQ17" s="7">
        <v>437</v>
      </c>
      <c r="CR17" s="4">
        <f t="shared" si="21"/>
        <v>100</v>
      </c>
      <c r="CS17" s="7">
        <v>437</v>
      </c>
      <c r="CT17" s="7">
        <v>437</v>
      </c>
      <c r="CU17" s="4">
        <f t="shared" si="22"/>
        <v>100</v>
      </c>
      <c r="CV17" s="7">
        <v>437</v>
      </c>
      <c r="CW17" s="7">
        <v>437</v>
      </c>
    </row>
    <row r="18" spans="1:101" ht="75">
      <c r="A18" s="2" t="s">
        <v>100</v>
      </c>
      <c r="B18" s="2" t="s">
        <v>7</v>
      </c>
      <c r="C18" s="2" t="s">
        <v>18</v>
      </c>
      <c r="D18" s="2" t="s">
        <v>8</v>
      </c>
      <c r="E18" s="3">
        <f t="shared" si="0"/>
        <v>97.3</v>
      </c>
      <c r="F18" s="15">
        <f t="shared" si="1"/>
        <v>91.7</v>
      </c>
      <c r="G18" s="4">
        <f t="shared" si="2"/>
        <v>95</v>
      </c>
      <c r="H18" s="5">
        <f t="shared" si="3"/>
        <v>15</v>
      </c>
      <c r="I18" s="6">
        <v>1</v>
      </c>
      <c r="J18" s="6">
        <v>1</v>
      </c>
      <c r="K18" s="6">
        <v>1</v>
      </c>
      <c r="L18" s="6">
        <v>1</v>
      </c>
      <c r="M18" s="6">
        <v>1</v>
      </c>
      <c r="N18" s="6">
        <v>1</v>
      </c>
      <c r="O18" s="6">
        <v>1</v>
      </c>
      <c r="P18" s="6">
        <v>1</v>
      </c>
      <c r="Q18" s="6">
        <v>1</v>
      </c>
      <c r="R18" s="6">
        <v>1</v>
      </c>
      <c r="S18" s="6">
        <v>1</v>
      </c>
      <c r="T18" s="6">
        <v>1</v>
      </c>
      <c r="U18" s="6">
        <v>1</v>
      </c>
      <c r="V18" s="6">
        <v>1</v>
      </c>
      <c r="W18" s="6">
        <v>1</v>
      </c>
      <c r="X18" s="5">
        <f t="shared" si="4"/>
        <v>18</v>
      </c>
      <c r="Y18" s="6">
        <v>1</v>
      </c>
      <c r="Z18" s="6">
        <v>1</v>
      </c>
      <c r="AA18" s="6">
        <v>1</v>
      </c>
      <c r="AB18" s="6">
        <v>0</v>
      </c>
      <c r="AC18" s="6">
        <v>1</v>
      </c>
      <c r="AD18" s="6">
        <v>1</v>
      </c>
      <c r="AE18" s="6">
        <v>1</v>
      </c>
      <c r="AF18" s="6">
        <v>1</v>
      </c>
      <c r="AG18" s="6">
        <v>0</v>
      </c>
      <c r="AH18" s="6">
        <v>1</v>
      </c>
      <c r="AI18" s="6">
        <v>1</v>
      </c>
      <c r="AJ18" s="6">
        <v>1</v>
      </c>
      <c r="AK18" s="6">
        <v>1</v>
      </c>
      <c r="AL18" s="6">
        <v>1</v>
      </c>
      <c r="AM18" s="6">
        <v>1</v>
      </c>
      <c r="AN18" s="6">
        <v>1</v>
      </c>
      <c r="AO18" s="6">
        <v>1</v>
      </c>
      <c r="AP18" s="6">
        <v>1</v>
      </c>
      <c r="AQ18" s="6">
        <v>1</v>
      </c>
      <c r="AR18" s="6">
        <v>1</v>
      </c>
      <c r="AS18" s="4">
        <f t="shared" si="5"/>
        <v>90</v>
      </c>
      <c r="AT18" s="6">
        <v>30</v>
      </c>
      <c r="AU18" s="6">
        <v>30</v>
      </c>
      <c r="AV18" s="6">
        <v>30</v>
      </c>
      <c r="AW18" s="6">
        <v>0</v>
      </c>
      <c r="AX18" s="4">
        <f t="shared" si="6"/>
        <v>90.4</v>
      </c>
      <c r="AY18" s="7">
        <v>87</v>
      </c>
      <c r="AZ18" s="7">
        <v>74</v>
      </c>
      <c r="BA18" s="7">
        <v>89</v>
      </c>
      <c r="BB18" s="15">
        <f t="shared" si="7"/>
        <v>99</v>
      </c>
      <c r="BC18" s="4">
        <f t="shared" si="8"/>
        <v>100</v>
      </c>
      <c r="BD18" s="6">
        <v>20</v>
      </c>
      <c r="BE18" s="6">
        <v>20</v>
      </c>
      <c r="BF18" s="6">
        <v>20</v>
      </c>
      <c r="BG18" s="6">
        <v>20</v>
      </c>
      <c r="BH18" s="6">
        <v>20</v>
      </c>
      <c r="BI18" s="4">
        <f t="shared" si="9"/>
        <v>97</v>
      </c>
      <c r="BJ18" s="7">
        <v>89</v>
      </c>
      <c r="BK18" s="7">
        <v>86</v>
      </c>
      <c r="BL18" s="8">
        <f t="shared" si="10"/>
        <v>100</v>
      </c>
      <c r="BM18" s="7">
        <v>89</v>
      </c>
      <c r="BN18" s="7">
        <v>89</v>
      </c>
      <c r="BO18" s="16">
        <f t="shared" si="11"/>
        <v>100</v>
      </c>
      <c r="BP18" s="4">
        <f t="shared" si="12"/>
        <v>100</v>
      </c>
      <c r="BQ18" s="6">
        <v>20</v>
      </c>
      <c r="BR18" s="6">
        <v>20</v>
      </c>
      <c r="BS18" s="6">
        <v>20</v>
      </c>
      <c r="BT18" s="6">
        <v>20</v>
      </c>
      <c r="BU18" s="6">
        <v>20</v>
      </c>
      <c r="BV18" s="4">
        <f t="shared" si="13"/>
        <v>100</v>
      </c>
      <c r="BW18" s="6">
        <v>20</v>
      </c>
      <c r="BX18" s="6">
        <v>20</v>
      </c>
      <c r="BY18" s="6">
        <v>20</v>
      </c>
      <c r="BZ18" s="6">
        <v>20</v>
      </c>
      <c r="CA18" s="4">
        <f t="shared" si="14"/>
        <v>100</v>
      </c>
      <c r="CB18" s="7">
        <v>4</v>
      </c>
      <c r="CC18" s="7">
        <v>4</v>
      </c>
      <c r="CD18" s="15">
        <f t="shared" si="15"/>
        <v>95.7</v>
      </c>
      <c r="CE18" s="4">
        <f t="shared" si="16"/>
        <v>97.8</v>
      </c>
      <c r="CF18" s="7">
        <v>89</v>
      </c>
      <c r="CG18" s="7">
        <v>87</v>
      </c>
      <c r="CH18" s="4">
        <f t="shared" si="17"/>
        <v>100</v>
      </c>
      <c r="CI18" s="7">
        <v>89</v>
      </c>
      <c r="CJ18" s="7">
        <v>89</v>
      </c>
      <c r="CK18" s="4">
        <f t="shared" si="18"/>
        <v>83.1</v>
      </c>
      <c r="CL18" s="7">
        <v>89</v>
      </c>
      <c r="CM18" s="7">
        <v>74</v>
      </c>
      <c r="CN18" s="15">
        <f t="shared" si="19"/>
        <v>100</v>
      </c>
      <c r="CO18" s="4">
        <f t="shared" si="20"/>
        <v>100</v>
      </c>
      <c r="CP18" s="7">
        <v>89</v>
      </c>
      <c r="CQ18" s="7">
        <v>89</v>
      </c>
      <c r="CR18" s="4">
        <f t="shared" si="21"/>
        <v>100</v>
      </c>
      <c r="CS18" s="7">
        <v>89</v>
      </c>
      <c r="CT18" s="7">
        <v>89</v>
      </c>
      <c r="CU18" s="4">
        <f t="shared" si="22"/>
        <v>100</v>
      </c>
      <c r="CV18" s="7">
        <v>89</v>
      </c>
      <c r="CW18" s="7">
        <v>89</v>
      </c>
    </row>
    <row r="19" spans="1:101" ht="60">
      <c r="A19" s="2" t="s">
        <v>101</v>
      </c>
      <c r="B19" s="2" t="s">
        <v>7</v>
      </c>
      <c r="C19" s="2" t="s">
        <v>19</v>
      </c>
      <c r="D19" s="2" t="s">
        <v>20</v>
      </c>
      <c r="E19" s="3">
        <f t="shared" si="0"/>
        <v>87.2</v>
      </c>
      <c r="F19" s="15">
        <f t="shared" si="1"/>
        <v>77.7</v>
      </c>
      <c r="G19" s="4">
        <f t="shared" si="2"/>
        <v>71.7</v>
      </c>
      <c r="H19" s="5">
        <f t="shared" si="3"/>
        <v>11</v>
      </c>
      <c r="I19" s="6">
        <v>1</v>
      </c>
      <c r="J19" s="6">
        <v>1</v>
      </c>
      <c r="K19" s="6">
        <v>1</v>
      </c>
      <c r="L19" s="6">
        <v>1</v>
      </c>
      <c r="M19" s="6">
        <v>1</v>
      </c>
      <c r="N19" s="6">
        <v>1</v>
      </c>
      <c r="O19" s="6">
        <v>0</v>
      </c>
      <c r="P19" s="6">
        <v>0</v>
      </c>
      <c r="Q19" s="6">
        <v>1</v>
      </c>
      <c r="R19" s="6">
        <v>1</v>
      </c>
      <c r="S19" s="6">
        <v>1</v>
      </c>
      <c r="T19" s="6">
        <v>1</v>
      </c>
      <c r="U19" s="6">
        <v>0</v>
      </c>
      <c r="V19" s="6">
        <v>0</v>
      </c>
      <c r="W19" s="6">
        <v>1</v>
      </c>
      <c r="X19" s="5">
        <f t="shared" si="4"/>
        <v>14</v>
      </c>
      <c r="Y19" s="6">
        <v>1</v>
      </c>
      <c r="Z19" s="6">
        <v>1</v>
      </c>
      <c r="AA19" s="6">
        <v>1</v>
      </c>
      <c r="AB19" s="6">
        <v>1</v>
      </c>
      <c r="AC19" s="6">
        <v>1</v>
      </c>
      <c r="AD19" s="6">
        <v>1</v>
      </c>
      <c r="AE19" s="6">
        <v>1</v>
      </c>
      <c r="AF19" s="6">
        <v>1</v>
      </c>
      <c r="AG19" s="6">
        <v>1</v>
      </c>
      <c r="AH19" s="6">
        <v>1</v>
      </c>
      <c r="AI19" s="6">
        <v>0</v>
      </c>
      <c r="AJ19" s="6">
        <v>0</v>
      </c>
      <c r="AK19" s="6">
        <v>0</v>
      </c>
      <c r="AL19" s="6">
        <v>0</v>
      </c>
      <c r="AM19" s="6">
        <v>1</v>
      </c>
      <c r="AN19" s="6">
        <v>1</v>
      </c>
      <c r="AO19" s="6">
        <v>1</v>
      </c>
      <c r="AP19" s="6">
        <v>0</v>
      </c>
      <c r="AQ19" s="6">
        <v>0</v>
      </c>
      <c r="AR19" s="6">
        <v>1</v>
      </c>
      <c r="AS19" s="4">
        <f t="shared" si="5"/>
        <v>60</v>
      </c>
      <c r="AT19" s="6">
        <v>30</v>
      </c>
      <c r="AU19" s="6">
        <v>30</v>
      </c>
      <c r="AV19" s="6">
        <v>0</v>
      </c>
      <c r="AW19" s="6">
        <v>0</v>
      </c>
      <c r="AX19" s="4">
        <f t="shared" si="6"/>
        <v>95.5</v>
      </c>
      <c r="AY19" s="7">
        <v>99</v>
      </c>
      <c r="AZ19" s="7">
        <v>92</v>
      </c>
      <c r="BA19" s="7">
        <v>100</v>
      </c>
      <c r="BB19" s="15">
        <f t="shared" si="7"/>
        <v>99</v>
      </c>
      <c r="BC19" s="4">
        <f t="shared" si="8"/>
        <v>100</v>
      </c>
      <c r="BD19" s="6">
        <v>20</v>
      </c>
      <c r="BE19" s="6">
        <v>20</v>
      </c>
      <c r="BF19" s="6">
        <v>20</v>
      </c>
      <c r="BG19" s="6">
        <v>20</v>
      </c>
      <c r="BH19" s="6">
        <v>20</v>
      </c>
      <c r="BI19" s="4">
        <f t="shared" si="9"/>
        <v>98</v>
      </c>
      <c r="BJ19" s="7">
        <v>100</v>
      </c>
      <c r="BK19" s="7">
        <v>98</v>
      </c>
      <c r="BL19" s="8">
        <f t="shared" si="10"/>
        <v>100</v>
      </c>
      <c r="BM19" s="7">
        <v>100</v>
      </c>
      <c r="BN19" s="7">
        <v>100</v>
      </c>
      <c r="BO19" s="16">
        <f t="shared" si="11"/>
        <v>63</v>
      </c>
      <c r="BP19" s="4">
        <f t="shared" si="12"/>
        <v>100</v>
      </c>
      <c r="BQ19" s="6">
        <v>20</v>
      </c>
      <c r="BR19" s="6">
        <v>20</v>
      </c>
      <c r="BS19" s="6">
        <v>20</v>
      </c>
      <c r="BT19" s="6">
        <v>20</v>
      </c>
      <c r="BU19" s="6">
        <v>20</v>
      </c>
      <c r="BV19" s="4">
        <f t="shared" si="13"/>
        <v>20</v>
      </c>
      <c r="BW19" s="6">
        <v>0</v>
      </c>
      <c r="BX19" s="6">
        <v>0</v>
      </c>
      <c r="BY19" s="6">
        <v>0</v>
      </c>
      <c r="BZ19" s="6">
        <v>20</v>
      </c>
      <c r="CA19" s="4">
        <f t="shared" si="14"/>
        <v>83.3</v>
      </c>
      <c r="CB19" s="7">
        <v>6</v>
      </c>
      <c r="CC19" s="7">
        <v>5</v>
      </c>
      <c r="CD19" s="15">
        <f t="shared" si="15"/>
        <v>96.4</v>
      </c>
      <c r="CE19" s="4">
        <f t="shared" si="16"/>
        <v>97</v>
      </c>
      <c r="CF19" s="7">
        <v>100</v>
      </c>
      <c r="CG19" s="7">
        <v>97</v>
      </c>
      <c r="CH19" s="4">
        <f t="shared" si="17"/>
        <v>100</v>
      </c>
      <c r="CI19" s="7">
        <v>100</v>
      </c>
      <c r="CJ19" s="7">
        <v>100</v>
      </c>
      <c r="CK19" s="4">
        <f t="shared" si="18"/>
        <v>88</v>
      </c>
      <c r="CL19" s="7">
        <v>100</v>
      </c>
      <c r="CM19" s="7">
        <v>88</v>
      </c>
      <c r="CN19" s="15">
        <f t="shared" si="19"/>
        <v>100</v>
      </c>
      <c r="CO19" s="4">
        <f t="shared" si="20"/>
        <v>100</v>
      </c>
      <c r="CP19" s="7">
        <v>100</v>
      </c>
      <c r="CQ19" s="7">
        <v>100</v>
      </c>
      <c r="CR19" s="4">
        <f t="shared" si="21"/>
        <v>100</v>
      </c>
      <c r="CS19" s="7">
        <v>100</v>
      </c>
      <c r="CT19" s="7">
        <v>100</v>
      </c>
      <c r="CU19" s="4">
        <f t="shared" si="22"/>
        <v>100</v>
      </c>
      <c r="CV19" s="7">
        <v>100</v>
      </c>
      <c r="CW19" s="7">
        <v>100</v>
      </c>
    </row>
    <row r="20" spans="1:101" s="63" customFormat="1" ht="60">
      <c r="A20" s="58" t="s">
        <v>102</v>
      </c>
      <c r="B20" s="59" t="s">
        <v>4</v>
      </c>
      <c r="C20" s="59" t="s">
        <v>21</v>
      </c>
      <c r="D20" s="59" t="s">
        <v>20</v>
      </c>
      <c r="E20" s="3">
        <f t="shared" si="0"/>
        <v>79.599999999999994</v>
      </c>
      <c r="F20" s="59">
        <f t="shared" si="1"/>
        <v>47.5</v>
      </c>
      <c r="G20" s="59">
        <f t="shared" si="2"/>
        <v>30</v>
      </c>
      <c r="H20" s="59">
        <f t="shared" si="3"/>
        <v>9</v>
      </c>
      <c r="I20" s="60">
        <v>1</v>
      </c>
      <c r="J20" s="60">
        <v>1</v>
      </c>
      <c r="K20" s="60">
        <v>1</v>
      </c>
      <c r="L20" s="60">
        <v>1</v>
      </c>
      <c r="M20" s="60">
        <v>1</v>
      </c>
      <c r="N20" s="60">
        <v>1</v>
      </c>
      <c r="O20" s="60">
        <v>0</v>
      </c>
      <c r="P20" s="60">
        <v>1</v>
      </c>
      <c r="Q20" s="60">
        <v>0</v>
      </c>
      <c r="R20" s="60">
        <v>1</v>
      </c>
      <c r="S20" s="60">
        <v>0</v>
      </c>
      <c r="T20" s="60">
        <v>0</v>
      </c>
      <c r="U20" s="60">
        <v>0</v>
      </c>
      <c r="V20" s="60">
        <v>0</v>
      </c>
      <c r="W20" s="60">
        <v>1</v>
      </c>
      <c r="X20" s="59">
        <f t="shared" si="4"/>
        <v>0</v>
      </c>
      <c r="Y20" s="60">
        <v>0</v>
      </c>
      <c r="Z20" s="60">
        <v>0</v>
      </c>
      <c r="AA20" s="60">
        <v>0</v>
      </c>
      <c r="AB20" s="60">
        <v>0</v>
      </c>
      <c r="AC20" s="60">
        <v>0</v>
      </c>
      <c r="AD20" s="60">
        <v>0</v>
      </c>
      <c r="AE20" s="60">
        <v>0</v>
      </c>
      <c r="AF20" s="60">
        <v>0</v>
      </c>
      <c r="AG20" s="60">
        <v>0</v>
      </c>
      <c r="AH20" s="60">
        <v>0</v>
      </c>
      <c r="AI20" s="60">
        <v>0</v>
      </c>
      <c r="AJ20" s="60">
        <v>0</v>
      </c>
      <c r="AK20" s="60">
        <v>0</v>
      </c>
      <c r="AL20" s="60">
        <v>0</v>
      </c>
      <c r="AM20" s="60">
        <v>0</v>
      </c>
      <c r="AN20" s="60">
        <v>0</v>
      </c>
      <c r="AO20" s="60">
        <v>0</v>
      </c>
      <c r="AP20" s="60">
        <v>0</v>
      </c>
      <c r="AQ20" s="60">
        <v>0</v>
      </c>
      <c r="AR20" s="60">
        <v>0</v>
      </c>
      <c r="AS20" s="59">
        <f t="shared" si="5"/>
        <v>0</v>
      </c>
      <c r="AT20" s="60">
        <v>0</v>
      </c>
      <c r="AU20" s="60">
        <v>0</v>
      </c>
      <c r="AV20" s="60">
        <v>0</v>
      </c>
      <c r="AW20" s="60">
        <v>0</v>
      </c>
      <c r="AX20" s="59">
        <f t="shared" si="6"/>
        <v>96.3</v>
      </c>
      <c r="AY20" s="61">
        <v>120</v>
      </c>
      <c r="AZ20" s="61">
        <v>115</v>
      </c>
      <c r="BA20" s="61">
        <v>122</v>
      </c>
      <c r="BB20" s="59">
        <f t="shared" si="7"/>
        <v>96</v>
      </c>
      <c r="BC20" s="59">
        <f t="shared" si="8"/>
        <v>100</v>
      </c>
      <c r="BD20" s="60">
        <v>20</v>
      </c>
      <c r="BE20" s="60">
        <v>20</v>
      </c>
      <c r="BF20" s="60">
        <v>20</v>
      </c>
      <c r="BG20" s="60">
        <v>20</v>
      </c>
      <c r="BH20" s="60">
        <v>20</v>
      </c>
      <c r="BI20" s="59">
        <f t="shared" si="9"/>
        <v>98</v>
      </c>
      <c r="BJ20" s="61">
        <v>122</v>
      </c>
      <c r="BK20" s="61">
        <v>120</v>
      </c>
      <c r="BL20" s="61">
        <f t="shared" si="10"/>
        <v>90.2</v>
      </c>
      <c r="BM20" s="61">
        <v>110</v>
      </c>
      <c r="BN20" s="61">
        <v>122</v>
      </c>
      <c r="BO20" s="62">
        <f t="shared" si="11"/>
        <v>63.3</v>
      </c>
      <c r="BP20" s="59">
        <f t="shared" si="12"/>
        <v>80</v>
      </c>
      <c r="BQ20" s="60">
        <v>20</v>
      </c>
      <c r="BR20" s="60">
        <v>20</v>
      </c>
      <c r="BS20" s="60">
        <v>20</v>
      </c>
      <c r="BT20" s="60">
        <v>0</v>
      </c>
      <c r="BU20" s="60">
        <v>20</v>
      </c>
      <c r="BV20" s="59">
        <f t="shared" si="13"/>
        <v>40</v>
      </c>
      <c r="BW20" s="60">
        <v>20</v>
      </c>
      <c r="BX20" s="60">
        <v>0</v>
      </c>
      <c r="BY20" s="60">
        <v>0</v>
      </c>
      <c r="BZ20" s="60">
        <v>20</v>
      </c>
      <c r="CA20" s="59">
        <f t="shared" si="14"/>
        <v>77.8</v>
      </c>
      <c r="CB20" s="61">
        <v>9</v>
      </c>
      <c r="CC20" s="61">
        <v>7</v>
      </c>
      <c r="CD20" s="59">
        <f t="shared" si="15"/>
        <v>91.3</v>
      </c>
      <c r="CE20" s="59">
        <f t="shared" si="16"/>
        <v>96.7</v>
      </c>
      <c r="CF20" s="61">
        <v>122</v>
      </c>
      <c r="CG20" s="61">
        <v>118</v>
      </c>
      <c r="CH20" s="59">
        <f t="shared" si="17"/>
        <v>87.7</v>
      </c>
      <c r="CI20" s="61">
        <v>122</v>
      </c>
      <c r="CJ20" s="61">
        <v>107</v>
      </c>
      <c r="CK20" s="59">
        <f t="shared" si="18"/>
        <v>87.7</v>
      </c>
      <c r="CL20" s="61">
        <v>122</v>
      </c>
      <c r="CM20" s="61">
        <v>107</v>
      </c>
      <c r="CN20" s="59">
        <f t="shared" si="19"/>
        <v>100</v>
      </c>
      <c r="CO20" s="59">
        <f t="shared" si="20"/>
        <v>100</v>
      </c>
      <c r="CP20" s="61">
        <v>122</v>
      </c>
      <c r="CQ20" s="61">
        <v>122</v>
      </c>
      <c r="CR20" s="59">
        <f t="shared" si="21"/>
        <v>100</v>
      </c>
      <c r="CS20" s="61">
        <v>122</v>
      </c>
      <c r="CT20" s="61">
        <v>122</v>
      </c>
      <c r="CU20" s="59">
        <f t="shared" si="22"/>
        <v>100</v>
      </c>
      <c r="CV20" s="61">
        <v>122</v>
      </c>
      <c r="CW20" s="61">
        <v>122</v>
      </c>
    </row>
    <row r="21" spans="1:101" ht="60">
      <c r="A21" s="2" t="s">
        <v>104</v>
      </c>
      <c r="B21" s="2" t="s">
        <v>10</v>
      </c>
      <c r="C21" s="2" t="s">
        <v>22</v>
      </c>
      <c r="D21" s="2" t="s">
        <v>20</v>
      </c>
      <c r="E21" s="3">
        <f t="shared" si="0"/>
        <v>94.4</v>
      </c>
      <c r="F21" s="15">
        <f t="shared" si="1"/>
        <v>98.4</v>
      </c>
      <c r="G21" s="4">
        <f t="shared" si="2"/>
        <v>100</v>
      </c>
      <c r="H21" s="5">
        <f t="shared" si="3"/>
        <v>15</v>
      </c>
      <c r="I21" s="6">
        <v>1</v>
      </c>
      <c r="J21" s="6">
        <v>1</v>
      </c>
      <c r="K21" s="6">
        <v>1</v>
      </c>
      <c r="L21" s="6">
        <v>1</v>
      </c>
      <c r="M21" s="6">
        <v>1</v>
      </c>
      <c r="N21" s="6">
        <v>1</v>
      </c>
      <c r="O21" s="6">
        <v>1</v>
      </c>
      <c r="P21" s="6">
        <v>1</v>
      </c>
      <c r="Q21" s="6">
        <v>1</v>
      </c>
      <c r="R21" s="6">
        <v>1</v>
      </c>
      <c r="S21" s="6">
        <v>1</v>
      </c>
      <c r="T21" s="6">
        <v>1</v>
      </c>
      <c r="U21" s="6">
        <v>1</v>
      </c>
      <c r="V21" s="6">
        <v>1</v>
      </c>
      <c r="W21" s="6">
        <v>1</v>
      </c>
      <c r="X21" s="5">
        <f t="shared" si="4"/>
        <v>20</v>
      </c>
      <c r="Y21" s="6">
        <v>1</v>
      </c>
      <c r="Z21" s="6">
        <v>1</v>
      </c>
      <c r="AA21" s="6">
        <v>1</v>
      </c>
      <c r="AB21" s="6">
        <v>1</v>
      </c>
      <c r="AC21" s="6">
        <v>1</v>
      </c>
      <c r="AD21" s="6">
        <v>1</v>
      </c>
      <c r="AE21" s="6">
        <v>1</v>
      </c>
      <c r="AF21" s="6">
        <v>1</v>
      </c>
      <c r="AG21" s="6">
        <v>1</v>
      </c>
      <c r="AH21" s="6">
        <v>1</v>
      </c>
      <c r="AI21" s="6">
        <v>1</v>
      </c>
      <c r="AJ21" s="6">
        <v>1</v>
      </c>
      <c r="AK21" s="6">
        <v>1</v>
      </c>
      <c r="AL21" s="6">
        <v>1</v>
      </c>
      <c r="AM21" s="6">
        <v>1</v>
      </c>
      <c r="AN21" s="6">
        <v>1</v>
      </c>
      <c r="AO21" s="6">
        <v>1</v>
      </c>
      <c r="AP21" s="6">
        <v>1</v>
      </c>
      <c r="AQ21" s="6">
        <v>1</v>
      </c>
      <c r="AR21" s="6">
        <v>1</v>
      </c>
      <c r="AS21" s="4">
        <f t="shared" si="5"/>
        <v>100</v>
      </c>
      <c r="AT21" s="6">
        <v>30</v>
      </c>
      <c r="AU21" s="6">
        <v>30</v>
      </c>
      <c r="AV21" s="6">
        <v>30</v>
      </c>
      <c r="AW21" s="6">
        <v>30</v>
      </c>
      <c r="AX21" s="4">
        <f t="shared" si="6"/>
        <v>95.9</v>
      </c>
      <c r="AY21" s="7">
        <v>60</v>
      </c>
      <c r="AZ21" s="7">
        <v>57</v>
      </c>
      <c r="BA21" s="7">
        <v>61</v>
      </c>
      <c r="BB21" s="15">
        <f t="shared" si="7"/>
        <v>99</v>
      </c>
      <c r="BC21" s="4">
        <f t="shared" si="8"/>
        <v>100</v>
      </c>
      <c r="BD21" s="6">
        <v>20</v>
      </c>
      <c r="BE21" s="6">
        <v>20</v>
      </c>
      <c r="BF21" s="6">
        <v>20</v>
      </c>
      <c r="BG21" s="6">
        <v>20</v>
      </c>
      <c r="BH21" s="6">
        <v>20</v>
      </c>
      <c r="BI21" s="4">
        <f t="shared" si="9"/>
        <v>97</v>
      </c>
      <c r="BJ21" s="7">
        <v>61</v>
      </c>
      <c r="BK21" s="7">
        <v>59</v>
      </c>
      <c r="BL21" s="8">
        <f t="shared" si="10"/>
        <v>100</v>
      </c>
      <c r="BM21" s="7">
        <v>61</v>
      </c>
      <c r="BN21" s="7">
        <v>61</v>
      </c>
      <c r="BO21" s="16">
        <f t="shared" si="11"/>
        <v>78</v>
      </c>
      <c r="BP21" s="4">
        <f t="shared" si="12"/>
        <v>100</v>
      </c>
      <c r="BQ21" s="6">
        <v>20</v>
      </c>
      <c r="BR21" s="6">
        <v>20</v>
      </c>
      <c r="BS21" s="6">
        <v>20</v>
      </c>
      <c r="BT21" s="6">
        <v>20</v>
      </c>
      <c r="BU21" s="6">
        <v>20</v>
      </c>
      <c r="BV21" s="4">
        <f t="shared" si="13"/>
        <v>60</v>
      </c>
      <c r="BW21" s="6">
        <v>20</v>
      </c>
      <c r="BX21" s="6">
        <v>20</v>
      </c>
      <c r="BY21" s="6">
        <v>20</v>
      </c>
      <c r="BZ21" s="6">
        <v>0</v>
      </c>
      <c r="CA21" s="4">
        <f t="shared" si="14"/>
        <v>80</v>
      </c>
      <c r="CB21" s="7">
        <v>5</v>
      </c>
      <c r="CC21" s="7">
        <v>4</v>
      </c>
      <c r="CD21" s="15">
        <f t="shared" si="15"/>
        <v>96.4</v>
      </c>
      <c r="CE21" s="4">
        <f t="shared" si="16"/>
        <v>95.1</v>
      </c>
      <c r="CF21" s="7">
        <v>61</v>
      </c>
      <c r="CG21" s="7">
        <v>58</v>
      </c>
      <c r="CH21" s="4">
        <f t="shared" si="17"/>
        <v>100</v>
      </c>
      <c r="CI21" s="7">
        <v>61</v>
      </c>
      <c r="CJ21" s="7">
        <v>61</v>
      </c>
      <c r="CK21" s="4">
        <f t="shared" si="18"/>
        <v>91.8</v>
      </c>
      <c r="CL21" s="7">
        <v>61</v>
      </c>
      <c r="CM21" s="7">
        <v>56</v>
      </c>
      <c r="CN21" s="15">
        <f t="shared" si="19"/>
        <v>100</v>
      </c>
      <c r="CO21" s="4">
        <f t="shared" si="20"/>
        <v>100</v>
      </c>
      <c r="CP21" s="7">
        <v>61</v>
      </c>
      <c r="CQ21" s="7">
        <v>61</v>
      </c>
      <c r="CR21" s="4">
        <f t="shared" si="21"/>
        <v>100</v>
      </c>
      <c r="CS21" s="7">
        <v>61</v>
      </c>
      <c r="CT21" s="7">
        <v>61</v>
      </c>
      <c r="CU21" s="4">
        <f t="shared" si="22"/>
        <v>100</v>
      </c>
      <c r="CV21" s="7">
        <v>61</v>
      </c>
      <c r="CW21" s="7">
        <v>61</v>
      </c>
    </row>
    <row r="22" spans="1:101" ht="60">
      <c r="A22" s="2" t="s">
        <v>103</v>
      </c>
      <c r="B22" s="2" t="s">
        <v>7</v>
      </c>
      <c r="C22" s="2" t="s">
        <v>23</v>
      </c>
      <c r="D22" s="2" t="s">
        <v>20</v>
      </c>
      <c r="E22" s="3">
        <f t="shared" si="0"/>
        <v>82.2</v>
      </c>
      <c r="F22" s="15">
        <f t="shared" si="1"/>
        <v>82.7</v>
      </c>
      <c r="G22" s="4">
        <f t="shared" si="2"/>
        <v>50</v>
      </c>
      <c r="H22" s="5">
        <f t="shared" si="3"/>
        <v>3</v>
      </c>
      <c r="I22" s="6">
        <v>0</v>
      </c>
      <c r="J22" s="6">
        <v>0</v>
      </c>
      <c r="K22" s="6">
        <v>0</v>
      </c>
      <c r="L22" s="6">
        <v>1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1</v>
      </c>
      <c r="U22" s="6">
        <v>0</v>
      </c>
      <c r="V22" s="6">
        <v>0</v>
      </c>
      <c r="W22" s="6">
        <v>1</v>
      </c>
      <c r="X22" s="5">
        <f t="shared" si="4"/>
        <v>16</v>
      </c>
      <c r="Y22" s="6">
        <v>0</v>
      </c>
      <c r="Z22" s="6">
        <v>1</v>
      </c>
      <c r="AA22" s="6">
        <v>1</v>
      </c>
      <c r="AB22" s="6">
        <v>0</v>
      </c>
      <c r="AC22" s="6">
        <v>0</v>
      </c>
      <c r="AD22" s="6">
        <v>1</v>
      </c>
      <c r="AE22" s="6">
        <v>1</v>
      </c>
      <c r="AF22" s="6">
        <v>1</v>
      </c>
      <c r="AG22" s="6">
        <v>1</v>
      </c>
      <c r="AH22" s="6">
        <v>1</v>
      </c>
      <c r="AI22" s="6">
        <v>1</v>
      </c>
      <c r="AJ22" s="6">
        <v>1</v>
      </c>
      <c r="AK22" s="6">
        <v>1</v>
      </c>
      <c r="AL22" s="6">
        <v>1</v>
      </c>
      <c r="AM22" s="6">
        <v>1</v>
      </c>
      <c r="AN22" s="6">
        <v>1</v>
      </c>
      <c r="AO22" s="6">
        <v>1</v>
      </c>
      <c r="AP22" s="6">
        <v>1</v>
      </c>
      <c r="AQ22" s="6">
        <v>0</v>
      </c>
      <c r="AR22" s="6">
        <v>1</v>
      </c>
      <c r="AS22" s="4">
        <f t="shared" si="5"/>
        <v>100</v>
      </c>
      <c r="AT22" s="6">
        <v>30</v>
      </c>
      <c r="AU22" s="6">
        <v>30</v>
      </c>
      <c r="AV22" s="6">
        <v>30</v>
      </c>
      <c r="AW22" s="6">
        <v>30</v>
      </c>
      <c r="AX22" s="4">
        <f t="shared" si="6"/>
        <v>94.2</v>
      </c>
      <c r="AY22" s="7">
        <v>102</v>
      </c>
      <c r="AZ22" s="7">
        <v>92</v>
      </c>
      <c r="BA22" s="7">
        <v>103</v>
      </c>
      <c r="BB22" s="15">
        <f t="shared" si="7"/>
        <v>72</v>
      </c>
      <c r="BC22" s="4">
        <f t="shared" si="8"/>
        <v>20</v>
      </c>
      <c r="BD22" s="6">
        <v>20</v>
      </c>
      <c r="BE22" s="6">
        <v>0</v>
      </c>
      <c r="BF22" s="6">
        <v>0</v>
      </c>
      <c r="BG22" s="6">
        <v>0</v>
      </c>
      <c r="BH22" s="6">
        <v>0</v>
      </c>
      <c r="BI22" s="4">
        <f t="shared" si="9"/>
        <v>97</v>
      </c>
      <c r="BJ22" s="7">
        <v>103</v>
      </c>
      <c r="BK22" s="7">
        <v>100</v>
      </c>
      <c r="BL22" s="8">
        <f t="shared" si="10"/>
        <v>89.3</v>
      </c>
      <c r="BM22" s="7">
        <v>92</v>
      </c>
      <c r="BN22" s="7">
        <v>103</v>
      </c>
      <c r="BO22" s="16">
        <f t="shared" si="11"/>
        <v>67</v>
      </c>
      <c r="BP22" s="4">
        <f t="shared" si="12"/>
        <v>80</v>
      </c>
      <c r="BQ22" s="6">
        <v>20</v>
      </c>
      <c r="BR22" s="6">
        <v>20</v>
      </c>
      <c r="BS22" s="6">
        <v>20</v>
      </c>
      <c r="BT22" s="6">
        <v>20</v>
      </c>
      <c r="BU22" s="6">
        <v>0</v>
      </c>
      <c r="BV22" s="4">
        <f t="shared" si="13"/>
        <v>40</v>
      </c>
      <c r="BW22" s="6">
        <v>20</v>
      </c>
      <c r="BX22" s="6">
        <v>0</v>
      </c>
      <c r="BY22" s="6">
        <v>20</v>
      </c>
      <c r="BZ22" s="6">
        <v>0</v>
      </c>
      <c r="CA22" s="4">
        <f t="shared" si="14"/>
        <v>90</v>
      </c>
      <c r="CB22" s="7">
        <v>10</v>
      </c>
      <c r="CC22" s="7">
        <v>9</v>
      </c>
      <c r="CD22" s="15">
        <f t="shared" si="15"/>
        <v>89.3</v>
      </c>
      <c r="CE22" s="4">
        <f t="shared" si="16"/>
        <v>86.4</v>
      </c>
      <c r="CF22" s="7">
        <v>103</v>
      </c>
      <c r="CG22" s="7">
        <v>89</v>
      </c>
      <c r="CH22" s="4">
        <f t="shared" si="17"/>
        <v>100</v>
      </c>
      <c r="CI22" s="7">
        <v>103</v>
      </c>
      <c r="CJ22" s="7">
        <v>103</v>
      </c>
      <c r="CK22" s="4">
        <f t="shared" si="18"/>
        <v>73.8</v>
      </c>
      <c r="CL22" s="7">
        <v>103</v>
      </c>
      <c r="CM22" s="7">
        <v>76</v>
      </c>
      <c r="CN22" s="15">
        <f t="shared" si="19"/>
        <v>100</v>
      </c>
      <c r="CO22" s="4">
        <f t="shared" si="20"/>
        <v>100</v>
      </c>
      <c r="CP22" s="7">
        <v>103</v>
      </c>
      <c r="CQ22" s="7">
        <v>103</v>
      </c>
      <c r="CR22" s="4">
        <f t="shared" si="21"/>
        <v>100</v>
      </c>
      <c r="CS22" s="7">
        <v>103</v>
      </c>
      <c r="CT22" s="7">
        <v>103</v>
      </c>
      <c r="CU22" s="4">
        <f t="shared" si="22"/>
        <v>100</v>
      </c>
      <c r="CV22" s="7">
        <v>103</v>
      </c>
      <c r="CW22" s="7">
        <v>103</v>
      </c>
    </row>
    <row r="23" spans="1:101" ht="60">
      <c r="A23" s="2" t="s">
        <v>106</v>
      </c>
      <c r="B23" s="2" t="s">
        <v>4</v>
      </c>
      <c r="C23" s="2" t="s">
        <v>24</v>
      </c>
      <c r="D23" s="2" t="s">
        <v>20</v>
      </c>
      <c r="E23" s="3">
        <f t="shared" si="0"/>
        <v>89.4</v>
      </c>
      <c r="F23" s="15">
        <f t="shared" si="1"/>
        <v>88.3</v>
      </c>
      <c r="G23" s="4">
        <f t="shared" si="2"/>
        <v>94.2</v>
      </c>
      <c r="H23" s="5">
        <f t="shared" si="3"/>
        <v>14</v>
      </c>
      <c r="I23" s="6">
        <v>1</v>
      </c>
      <c r="J23" s="6">
        <v>1</v>
      </c>
      <c r="K23" s="6">
        <v>1</v>
      </c>
      <c r="L23" s="6">
        <v>1</v>
      </c>
      <c r="M23" s="6">
        <v>1</v>
      </c>
      <c r="N23" s="6">
        <v>1</v>
      </c>
      <c r="O23" s="6">
        <v>1</v>
      </c>
      <c r="P23" s="6">
        <v>1</v>
      </c>
      <c r="Q23" s="6">
        <v>1</v>
      </c>
      <c r="R23" s="6">
        <v>1</v>
      </c>
      <c r="S23" s="6">
        <v>1</v>
      </c>
      <c r="T23" s="6">
        <v>1</v>
      </c>
      <c r="U23" s="6">
        <v>0</v>
      </c>
      <c r="V23" s="6">
        <v>1</v>
      </c>
      <c r="W23" s="6">
        <v>1</v>
      </c>
      <c r="X23" s="5">
        <f t="shared" si="4"/>
        <v>19</v>
      </c>
      <c r="Y23" s="6">
        <v>1</v>
      </c>
      <c r="Z23" s="6">
        <v>1</v>
      </c>
      <c r="AA23" s="6">
        <v>1</v>
      </c>
      <c r="AB23" s="6">
        <v>1</v>
      </c>
      <c r="AC23" s="6">
        <v>1</v>
      </c>
      <c r="AD23" s="6">
        <v>1</v>
      </c>
      <c r="AE23" s="6">
        <v>1</v>
      </c>
      <c r="AF23" s="6">
        <v>1</v>
      </c>
      <c r="AG23" s="6">
        <v>1</v>
      </c>
      <c r="AH23" s="6">
        <v>1</v>
      </c>
      <c r="AI23" s="6">
        <v>1</v>
      </c>
      <c r="AJ23" s="6">
        <v>1</v>
      </c>
      <c r="AK23" s="6">
        <v>1</v>
      </c>
      <c r="AL23" s="6">
        <v>1</v>
      </c>
      <c r="AM23" s="6">
        <v>1</v>
      </c>
      <c r="AN23" s="6">
        <v>1</v>
      </c>
      <c r="AO23" s="6">
        <v>1</v>
      </c>
      <c r="AP23" s="6">
        <v>0</v>
      </c>
      <c r="AQ23" s="6">
        <v>1</v>
      </c>
      <c r="AR23" s="6">
        <v>1</v>
      </c>
      <c r="AS23" s="4">
        <f t="shared" si="5"/>
        <v>90</v>
      </c>
      <c r="AT23" s="6">
        <v>30</v>
      </c>
      <c r="AU23" s="6">
        <v>30</v>
      </c>
      <c r="AV23" s="6">
        <v>0</v>
      </c>
      <c r="AW23" s="6">
        <v>30</v>
      </c>
      <c r="AX23" s="4">
        <f t="shared" si="6"/>
        <v>82.7</v>
      </c>
      <c r="AY23" s="7">
        <v>24</v>
      </c>
      <c r="AZ23" s="7">
        <v>19</v>
      </c>
      <c r="BA23" s="7">
        <v>26</v>
      </c>
      <c r="BB23" s="15">
        <f t="shared" si="7"/>
        <v>98</v>
      </c>
      <c r="BC23" s="4">
        <f t="shared" si="8"/>
        <v>100</v>
      </c>
      <c r="BD23" s="6">
        <v>20</v>
      </c>
      <c r="BE23" s="6">
        <v>20</v>
      </c>
      <c r="BF23" s="6">
        <v>20</v>
      </c>
      <c r="BG23" s="6">
        <v>20</v>
      </c>
      <c r="BH23" s="6">
        <v>20</v>
      </c>
      <c r="BI23" s="4">
        <f t="shared" si="9"/>
        <v>96</v>
      </c>
      <c r="BJ23" s="7">
        <v>26</v>
      </c>
      <c r="BK23" s="7">
        <v>25</v>
      </c>
      <c r="BL23" s="8">
        <f t="shared" si="10"/>
        <v>100</v>
      </c>
      <c r="BM23" s="7">
        <v>26</v>
      </c>
      <c r="BN23" s="7">
        <v>26</v>
      </c>
      <c r="BO23" s="16">
        <f t="shared" si="11"/>
        <v>72</v>
      </c>
      <c r="BP23" s="4">
        <f t="shared" si="12"/>
        <v>60</v>
      </c>
      <c r="BQ23" s="6">
        <v>20</v>
      </c>
      <c r="BR23" s="6">
        <v>20</v>
      </c>
      <c r="BS23" s="6">
        <v>0</v>
      </c>
      <c r="BT23" s="6">
        <v>0</v>
      </c>
      <c r="BU23" s="6">
        <v>20</v>
      </c>
      <c r="BV23" s="4">
        <f t="shared" si="13"/>
        <v>60</v>
      </c>
      <c r="BW23" s="6">
        <v>20</v>
      </c>
      <c r="BX23" s="6">
        <v>0</v>
      </c>
      <c r="BY23" s="6">
        <v>20</v>
      </c>
      <c r="BZ23" s="6">
        <v>20</v>
      </c>
      <c r="CA23" s="4">
        <f t="shared" si="14"/>
        <v>100</v>
      </c>
      <c r="CB23" s="7">
        <v>3</v>
      </c>
      <c r="CC23" s="7">
        <v>3</v>
      </c>
      <c r="CD23" s="15">
        <f t="shared" si="15"/>
        <v>97.7</v>
      </c>
      <c r="CE23" s="4">
        <f t="shared" si="16"/>
        <v>96.2</v>
      </c>
      <c r="CF23" s="7">
        <v>26</v>
      </c>
      <c r="CG23" s="7">
        <v>25</v>
      </c>
      <c r="CH23" s="4">
        <f t="shared" si="17"/>
        <v>100</v>
      </c>
      <c r="CI23" s="7">
        <v>26</v>
      </c>
      <c r="CJ23" s="7">
        <v>26</v>
      </c>
      <c r="CK23" s="4">
        <f t="shared" si="18"/>
        <v>96.2</v>
      </c>
      <c r="CL23" s="7">
        <v>26</v>
      </c>
      <c r="CM23" s="7">
        <v>25</v>
      </c>
      <c r="CN23" s="15">
        <f t="shared" si="19"/>
        <v>90.8</v>
      </c>
      <c r="CO23" s="4">
        <f t="shared" si="20"/>
        <v>84.6</v>
      </c>
      <c r="CP23" s="7">
        <v>26</v>
      </c>
      <c r="CQ23" s="7">
        <v>22</v>
      </c>
      <c r="CR23" s="4">
        <f t="shared" si="21"/>
        <v>96.2</v>
      </c>
      <c r="CS23" s="7">
        <v>26</v>
      </c>
      <c r="CT23" s="7">
        <v>25</v>
      </c>
      <c r="CU23" s="4">
        <f t="shared" si="22"/>
        <v>92.3</v>
      </c>
      <c r="CV23" s="7">
        <v>26</v>
      </c>
      <c r="CW23" s="7">
        <v>24</v>
      </c>
    </row>
    <row r="24" spans="1:101" ht="60">
      <c r="A24" s="2" t="s">
        <v>105</v>
      </c>
      <c r="B24" s="2" t="s">
        <v>10</v>
      </c>
      <c r="C24" s="2" t="s">
        <v>25</v>
      </c>
      <c r="D24" s="2" t="s">
        <v>26</v>
      </c>
      <c r="E24" s="3">
        <f t="shared" si="0"/>
        <v>99.1</v>
      </c>
      <c r="F24" s="15">
        <f t="shared" si="1"/>
        <v>99</v>
      </c>
      <c r="G24" s="4">
        <f t="shared" si="2"/>
        <v>100</v>
      </c>
      <c r="H24" s="5">
        <f t="shared" si="3"/>
        <v>15</v>
      </c>
      <c r="I24" s="6">
        <v>1</v>
      </c>
      <c r="J24" s="6">
        <v>1</v>
      </c>
      <c r="K24" s="6">
        <v>1</v>
      </c>
      <c r="L24" s="6">
        <v>1</v>
      </c>
      <c r="M24" s="6">
        <v>1</v>
      </c>
      <c r="N24" s="6">
        <v>1</v>
      </c>
      <c r="O24" s="6">
        <v>1</v>
      </c>
      <c r="P24" s="6">
        <v>1</v>
      </c>
      <c r="Q24" s="6">
        <v>1</v>
      </c>
      <c r="R24" s="6">
        <v>1</v>
      </c>
      <c r="S24" s="6">
        <v>1</v>
      </c>
      <c r="T24" s="6">
        <v>1</v>
      </c>
      <c r="U24" s="6">
        <v>1</v>
      </c>
      <c r="V24" s="6">
        <v>1</v>
      </c>
      <c r="W24" s="6">
        <v>1</v>
      </c>
      <c r="X24" s="5">
        <f t="shared" si="4"/>
        <v>20</v>
      </c>
      <c r="Y24" s="6">
        <v>1</v>
      </c>
      <c r="Z24" s="6">
        <v>1</v>
      </c>
      <c r="AA24" s="6">
        <v>1</v>
      </c>
      <c r="AB24" s="6">
        <v>1</v>
      </c>
      <c r="AC24" s="6">
        <v>1</v>
      </c>
      <c r="AD24" s="6">
        <v>1</v>
      </c>
      <c r="AE24" s="6">
        <v>1</v>
      </c>
      <c r="AF24" s="6">
        <v>1</v>
      </c>
      <c r="AG24" s="6">
        <v>1</v>
      </c>
      <c r="AH24" s="6">
        <v>1</v>
      </c>
      <c r="AI24" s="6">
        <v>1</v>
      </c>
      <c r="AJ24" s="6">
        <v>1</v>
      </c>
      <c r="AK24" s="6">
        <v>1</v>
      </c>
      <c r="AL24" s="6">
        <v>1</v>
      </c>
      <c r="AM24" s="6">
        <v>1</v>
      </c>
      <c r="AN24" s="6">
        <v>1</v>
      </c>
      <c r="AO24" s="6">
        <v>1</v>
      </c>
      <c r="AP24" s="6">
        <v>1</v>
      </c>
      <c r="AQ24" s="6">
        <v>1</v>
      </c>
      <c r="AR24" s="6">
        <v>1</v>
      </c>
      <c r="AS24" s="4">
        <f t="shared" si="5"/>
        <v>100</v>
      </c>
      <c r="AT24" s="6">
        <v>30</v>
      </c>
      <c r="AU24" s="6">
        <v>30</v>
      </c>
      <c r="AV24" s="6">
        <v>30</v>
      </c>
      <c r="AW24" s="6">
        <v>30</v>
      </c>
      <c r="AX24" s="4">
        <f t="shared" si="6"/>
        <v>97.5</v>
      </c>
      <c r="AY24" s="7">
        <v>60</v>
      </c>
      <c r="AZ24" s="7">
        <v>59</v>
      </c>
      <c r="BA24" s="7">
        <v>61</v>
      </c>
      <c r="BB24" s="15">
        <f t="shared" si="7"/>
        <v>99</v>
      </c>
      <c r="BC24" s="4">
        <f t="shared" si="8"/>
        <v>100</v>
      </c>
      <c r="BD24" s="6">
        <v>20</v>
      </c>
      <c r="BE24" s="6">
        <v>20</v>
      </c>
      <c r="BF24" s="6">
        <v>20</v>
      </c>
      <c r="BG24" s="6">
        <v>20</v>
      </c>
      <c r="BH24" s="6">
        <v>20</v>
      </c>
      <c r="BI24" s="4">
        <f t="shared" si="9"/>
        <v>97</v>
      </c>
      <c r="BJ24" s="7">
        <v>61</v>
      </c>
      <c r="BK24" s="7">
        <v>59</v>
      </c>
      <c r="BL24" s="8">
        <f t="shared" si="10"/>
        <v>100</v>
      </c>
      <c r="BM24" s="7">
        <v>61</v>
      </c>
      <c r="BN24" s="7">
        <v>61</v>
      </c>
      <c r="BO24" s="16">
        <f t="shared" si="11"/>
        <v>100</v>
      </c>
      <c r="BP24" s="4">
        <f t="shared" si="12"/>
        <v>100</v>
      </c>
      <c r="BQ24" s="6">
        <v>20</v>
      </c>
      <c r="BR24" s="6">
        <v>20</v>
      </c>
      <c r="BS24" s="6">
        <v>20</v>
      </c>
      <c r="BT24" s="6">
        <v>20</v>
      </c>
      <c r="BU24" s="6">
        <v>20</v>
      </c>
      <c r="BV24" s="4">
        <f t="shared" si="13"/>
        <v>100</v>
      </c>
      <c r="BW24" s="6">
        <v>20</v>
      </c>
      <c r="BX24" s="6">
        <v>20</v>
      </c>
      <c r="BY24" s="6">
        <v>20</v>
      </c>
      <c r="BZ24" s="6">
        <v>20</v>
      </c>
      <c r="CA24" s="4">
        <f t="shared" si="14"/>
        <v>100</v>
      </c>
      <c r="CB24" s="7">
        <v>2</v>
      </c>
      <c r="CC24" s="7">
        <v>2</v>
      </c>
      <c r="CD24" s="15">
        <f t="shared" si="15"/>
        <v>98</v>
      </c>
      <c r="CE24" s="4">
        <f t="shared" si="16"/>
        <v>96.7</v>
      </c>
      <c r="CF24" s="7">
        <v>61</v>
      </c>
      <c r="CG24" s="7">
        <v>59</v>
      </c>
      <c r="CH24" s="4">
        <f t="shared" si="17"/>
        <v>100</v>
      </c>
      <c r="CI24" s="7">
        <v>61</v>
      </c>
      <c r="CJ24" s="7">
        <v>61</v>
      </c>
      <c r="CK24" s="4">
        <f t="shared" si="18"/>
        <v>96.7</v>
      </c>
      <c r="CL24" s="7">
        <v>61</v>
      </c>
      <c r="CM24" s="7">
        <v>59</v>
      </c>
      <c r="CN24" s="15">
        <f t="shared" si="19"/>
        <v>99.5</v>
      </c>
      <c r="CO24" s="4">
        <f t="shared" si="20"/>
        <v>98.4</v>
      </c>
      <c r="CP24" s="7">
        <v>61</v>
      </c>
      <c r="CQ24" s="7">
        <v>60</v>
      </c>
      <c r="CR24" s="4">
        <f t="shared" si="21"/>
        <v>100</v>
      </c>
      <c r="CS24" s="7">
        <v>61</v>
      </c>
      <c r="CT24" s="7">
        <v>61</v>
      </c>
      <c r="CU24" s="4">
        <f t="shared" si="22"/>
        <v>100</v>
      </c>
      <c r="CV24" s="7">
        <v>61</v>
      </c>
      <c r="CW24" s="7">
        <v>61</v>
      </c>
    </row>
    <row r="25" spans="1:101" s="25" customFormat="1" ht="21">
      <c r="A25" s="64" t="s">
        <v>86</v>
      </c>
      <c r="B25" s="64"/>
      <c r="C25" s="64"/>
      <c r="D25" s="64"/>
      <c r="E25" s="23">
        <f>ROUND((SUM(E6:E24)/19),1)</f>
        <v>91.4</v>
      </c>
      <c r="F25" s="23">
        <f t="shared" ref="F25:BQ25" si="23">ROUND((SUM(F6:F24)/19),1)</f>
        <v>84.9</v>
      </c>
      <c r="G25" s="23">
        <f t="shared" si="23"/>
        <v>82.5</v>
      </c>
      <c r="H25" s="23">
        <f t="shared" si="23"/>
        <v>12.7</v>
      </c>
      <c r="I25" s="23">
        <f t="shared" si="23"/>
        <v>0.9</v>
      </c>
      <c r="J25" s="23">
        <f t="shared" si="23"/>
        <v>0.9</v>
      </c>
      <c r="K25" s="23">
        <f t="shared" si="23"/>
        <v>0.9</v>
      </c>
      <c r="L25" s="23">
        <f t="shared" si="23"/>
        <v>1</v>
      </c>
      <c r="M25" s="23">
        <f t="shared" si="23"/>
        <v>0.9</v>
      </c>
      <c r="N25" s="23">
        <f t="shared" si="23"/>
        <v>0.9</v>
      </c>
      <c r="O25" s="23">
        <f t="shared" si="23"/>
        <v>0.8</v>
      </c>
      <c r="P25" s="23">
        <f t="shared" si="23"/>
        <v>0.8</v>
      </c>
      <c r="Q25" s="23">
        <f t="shared" si="23"/>
        <v>0.8</v>
      </c>
      <c r="R25" s="23">
        <f t="shared" si="23"/>
        <v>0.9</v>
      </c>
      <c r="S25" s="23">
        <f t="shared" si="23"/>
        <v>0.8</v>
      </c>
      <c r="T25" s="23">
        <f t="shared" si="23"/>
        <v>0.9</v>
      </c>
      <c r="U25" s="23">
        <f t="shared" si="23"/>
        <v>0.5</v>
      </c>
      <c r="V25" s="23">
        <f t="shared" si="23"/>
        <v>0.7</v>
      </c>
      <c r="W25" s="23">
        <f t="shared" si="23"/>
        <v>1</v>
      </c>
      <c r="X25" s="23">
        <f t="shared" si="23"/>
        <v>16</v>
      </c>
      <c r="Y25" s="23">
        <f t="shared" si="23"/>
        <v>0.9</v>
      </c>
      <c r="Z25" s="23">
        <f t="shared" si="23"/>
        <v>0.9</v>
      </c>
      <c r="AA25" s="23">
        <f t="shared" si="23"/>
        <v>0.9</v>
      </c>
      <c r="AB25" s="23">
        <f t="shared" si="23"/>
        <v>0.8</v>
      </c>
      <c r="AC25" s="23">
        <f t="shared" si="23"/>
        <v>0.9</v>
      </c>
      <c r="AD25" s="23">
        <f t="shared" si="23"/>
        <v>0.9</v>
      </c>
      <c r="AE25" s="23">
        <f t="shared" si="23"/>
        <v>0.9</v>
      </c>
      <c r="AF25" s="23">
        <f t="shared" si="23"/>
        <v>0.8</v>
      </c>
      <c r="AG25" s="23">
        <f t="shared" si="23"/>
        <v>0.7</v>
      </c>
      <c r="AH25" s="23">
        <f t="shared" si="23"/>
        <v>0.9</v>
      </c>
      <c r="AI25" s="23">
        <f t="shared" si="23"/>
        <v>0.8</v>
      </c>
      <c r="AJ25" s="23">
        <f t="shared" si="23"/>
        <v>0.7</v>
      </c>
      <c r="AK25" s="23">
        <f t="shared" si="23"/>
        <v>0.6</v>
      </c>
      <c r="AL25" s="23">
        <f t="shared" si="23"/>
        <v>0.6</v>
      </c>
      <c r="AM25" s="23">
        <f t="shared" si="23"/>
        <v>0.7</v>
      </c>
      <c r="AN25" s="23">
        <f t="shared" si="23"/>
        <v>0.7</v>
      </c>
      <c r="AO25" s="23">
        <f t="shared" si="23"/>
        <v>0.8</v>
      </c>
      <c r="AP25" s="23">
        <f t="shared" si="23"/>
        <v>0.5</v>
      </c>
      <c r="AQ25" s="23">
        <f t="shared" si="23"/>
        <v>0.8</v>
      </c>
      <c r="AR25" s="23">
        <f t="shared" si="23"/>
        <v>0.9</v>
      </c>
      <c r="AS25" s="23">
        <f t="shared" si="23"/>
        <v>75.3</v>
      </c>
      <c r="AT25" s="23">
        <f t="shared" si="23"/>
        <v>25.3</v>
      </c>
      <c r="AU25" s="23">
        <f t="shared" si="23"/>
        <v>23.7</v>
      </c>
      <c r="AV25" s="23">
        <f t="shared" si="23"/>
        <v>17.399999999999999</v>
      </c>
      <c r="AW25" s="23">
        <f t="shared" si="23"/>
        <v>17.399999999999999</v>
      </c>
      <c r="AX25" s="23">
        <f t="shared" si="23"/>
        <v>94</v>
      </c>
      <c r="AY25" s="23">
        <f>SUM(AY6:AY24)</f>
        <v>3929</v>
      </c>
      <c r="AZ25" s="23">
        <f>SUM(AZ6:AZ24)</f>
        <v>3804</v>
      </c>
      <c r="BA25" s="24">
        <f>SUM(BA6:BA24)</f>
        <v>4010</v>
      </c>
      <c r="BB25" s="23">
        <f t="shared" si="23"/>
        <v>95.9</v>
      </c>
      <c r="BC25" s="23">
        <f t="shared" si="23"/>
        <v>91.6</v>
      </c>
      <c r="BD25" s="23">
        <f t="shared" si="23"/>
        <v>18.899999999999999</v>
      </c>
      <c r="BE25" s="23">
        <f t="shared" si="23"/>
        <v>17.899999999999999</v>
      </c>
      <c r="BF25" s="23">
        <f t="shared" si="23"/>
        <v>16.8</v>
      </c>
      <c r="BG25" s="23">
        <f t="shared" si="23"/>
        <v>18.899999999999999</v>
      </c>
      <c r="BH25" s="23">
        <f t="shared" si="23"/>
        <v>18.899999999999999</v>
      </c>
      <c r="BI25" s="23">
        <f t="shared" si="23"/>
        <v>97.7</v>
      </c>
      <c r="BJ25" s="23">
        <f>SUM(BJ6:BJ24)</f>
        <v>4010</v>
      </c>
      <c r="BK25" s="23">
        <f>SUM(BK6:BK24)</f>
        <v>3947</v>
      </c>
      <c r="BL25" s="23">
        <f t="shared" si="23"/>
        <v>98.1</v>
      </c>
      <c r="BM25" s="23">
        <f>SUM(BM6:BM24)</f>
        <v>3945</v>
      </c>
      <c r="BN25" s="23">
        <f>SUM(BN6:BN24)</f>
        <v>4010</v>
      </c>
      <c r="BO25" s="23">
        <f t="shared" si="23"/>
        <v>81.599999999999994</v>
      </c>
      <c r="BP25" s="23">
        <f t="shared" si="23"/>
        <v>89.5</v>
      </c>
      <c r="BQ25" s="23">
        <f t="shared" si="23"/>
        <v>20</v>
      </c>
      <c r="BR25" s="23">
        <f t="shared" ref="BR25:CU25" si="24">ROUND((SUM(BR6:BR24)/19),1)</f>
        <v>18.899999999999999</v>
      </c>
      <c r="BS25" s="23">
        <f t="shared" si="24"/>
        <v>17.899999999999999</v>
      </c>
      <c r="BT25" s="23">
        <f t="shared" si="24"/>
        <v>13.7</v>
      </c>
      <c r="BU25" s="23">
        <f t="shared" si="24"/>
        <v>18.899999999999999</v>
      </c>
      <c r="BV25" s="23">
        <f t="shared" si="24"/>
        <v>72.599999999999994</v>
      </c>
      <c r="BW25" s="23">
        <f t="shared" si="24"/>
        <v>18.899999999999999</v>
      </c>
      <c r="BX25" s="23">
        <f t="shared" si="24"/>
        <v>11.6</v>
      </c>
      <c r="BY25" s="23">
        <f t="shared" si="24"/>
        <v>17.899999999999999</v>
      </c>
      <c r="BZ25" s="23">
        <f t="shared" si="24"/>
        <v>14.7</v>
      </c>
      <c r="CA25" s="23">
        <f t="shared" si="24"/>
        <v>85.5</v>
      </c>
      <c r="CB25" s="23">
        <f>SUM(CB6:CB24)</f>
        <v>103</v>
      </c>
      <c r="CC25" s="23">
        <f>SUM(CC6:CC24)</f>
        <v>86</v>
      </c>
      <c r="CD25" s="23">
        <f t="shared" si="24"/>
        <v>96.4</v>
      </c>
      <c r="CE25" s="23">
        <f t="shared" si="24"/>
        <v>95.4</v>
      </c>
      <c r="CF25" s="23">
        <f>SUM(CF6:CF24)</f>
        <v>4010</v>
      </c>
      <c r="CG25" s="23">
        <f>SUM(CG6:CG24)</f>
        <v>3892</v>
      </c>
      <c r="CH25" s="23">
        <f t="shared" si="24"/>
        <v>99.4</v>
      </c>
      <c r="CI25" s="23">
        <f>SUM(CI6:CI24)</f>
        <v>4010</v>
      </c>
      <c r="CJ25" s="23">
        <f>SUM(CJ6:CJ24)</f>
        <v>3995</v>
      </c>
      <c r="CK25" s="23">
        <f t="shared" si="24"/>
        <v>92.5</v>
      </c>
      <c r="CL25" s="23">
        <f>SUM(CL6:CL24)</f>
        <v>4010</v>
      </c>
      <c r="CM25" s="23">
        <f>SUM(CM6:CM24)</f>
        <v>3819</v>
      </c>
      <c r="CN25" s="23">
        <f t="shared" si="24"/>
        <v>98.3</v>
      </c>
      <c r="CO25" s="23">
        <f t="shared" si="24"/>
        <v>97.8</v>
      </c>
      <c r="CP25" s="23">
        <f>SUM(CP6:CP24)</f>
        <v>4010</v>
      </c>
      <c r="CQ25" s="23">
        <f>SUM(CQ6:CQ24)</f>
        <v>3971</v>
      </c>
      <c r="CR25" s="23">
        <f t="shared" si="24"/>
        <v>98.8</v>
      </c>
      <c r="CS25" s="23">
        <f>SUM(CS6:CS24)</f>
        <v>4010</v>
      </c>
      <c r="CT25" s="23">
        <f>SUM(CT6:CT24)</f>
        <v>3977</v>
      </c>
      <c r="CU25" s="23">
        <f t="shared" si="24"/>
        <v>98.4</v>
      </c>
      <c r="CV25" s="23">
        <f>SUM(CV6:CV24)</f>
        <v>4010</v>
      </c>
      <c r="CW25" s="23">
        <f>SUM(CW6:CW24)</f>
        <v>3980</v>
      </c>
    </row>
  </sheetData>
  <autoFilter ref="A5:CW24"/>
  <mergeCells count="33">
    <mergeCell ref="CD2:CM2"/>
    <mergeCell ref="CN2:CW2"/>
    <mergeCell ref="CU4:CW4"/>
    <mergeCell ref="CN3:CW3"/>
    <mergeCell ref="CD3:CM3"/>
    <mergeCell ref="CO4:CQ4"/>
    <mergeCell ref="CR4:CT4"/>
    <mergeCell ref="BO3:CC3"/>
    <mergeCell ref="BB3:BN3"/>
    <mergeCell ref="CE4:CG4"/>
    <mergeCell ref="CH4:CJ4"/>
    <mergeCell ref="CK4:CM4"/>
    <mergeCell ref="BC4:BH4"/>
    <mergeCell ref="BI4:BK4"/>
    <mergeCell ref="BL4:BN4"/>
    <mergeCell ref="BP4:BU4"/>
    <mergeCell ref="CA4:CC4"/>
    <mergeCell ref="A25:D25"/>
    <mergeCell ref="H4:W4"/>
    <mergeCell ref="X4:AR4"/>
    <mergeCell ref="AS4:AW4"/>
    <mergeCell ref="AX4:BA4"/>
    <mergeCell ref="A1:A5"/>
    <mergeCell ref="B1:B5"/>
    <mergeCell ref="C1:C5"/>
    <mergeCell ref="D1:D5"/>
    <mergeCell ref="G3:AR3"/>
    <mergeCell ref="F2:BA2"/>
    <mergeCell ref="E1:CW1"/>
    <mergeCell ref="AS3:AW3"/>
    <mergeCell ref="AX3:BA3"/>
    <mergeCell ref="BB2:BN2"/>
    <mergeCell ref="BO2:CC2"/>
  </mergeCells>
  <conditionalFormatting sqref="E1:E24 E26:E1048576">
    <cfRule type="dataBar" priority="2">
      <dataBar>
        <cfvo type="min" val="0"/>
        <cfvo type="max" val="0"/>
        <color rgb="FF008AEF"/>
      </dataBar>
      <extLst>
        <ext xmlns:x14="http://schemas.microsoft.com/office/spreadsheetml/2009/9/main" uri="{B025F937-C7B1-47D3-B67F-A62EFF666E3E}">
          <x14:id>{EAFBDFDB-AF5F-46F1-B2D2-EC27A3F38731}</x14:id>
        </ext>
      </extLst>
    </cfRule>
  </conditionalFormatting>
  <conditionalFormatting sqref="E1:E1048576">
    <cfRule type="dataBar" priority="1">
      <dataBar>
        <cfvo type="min" val="0"/>
        <cfvo type="max" val="0"/>
        <color rgb="FF638EC6"/>
      </dataBar>
      <extLst>
        <ext xmlns:x14="http://schemas.microsoft.com/office/spreadsheetml/2009/9/main" uri="{B025F937-C7B1-47D3-B67F-A62EFF666E3E}">
          <x14:id>{8F90282C-FE94-41DA-898A-5B6031D23D22}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AFBDFDB-AF5F-46F1-B2D2-EC27A3F38731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E1:E24 E26:E1048576</xm:sqref>
        </x14:conditionalFormatting>
        <x14:conditionalFormatting xmlns:xm="http://schemas.microsoft.com/office/excel/2006/main">
          <x14:cfRule type="dataBar" id="{8F90282C-FE94-41DA-898A-5B6031D23D2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E1:E1048576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02"/>
  <sheetViews>
    <sheetView tabSelected="1" topLeftCell="A24" workbookViewId="0">
      <selection activeCell="R54" sqref="R54"/>
    </sheetView>
  </sheetViews>
  <sheetFormatPr defaultColWidth="36.7109375" defaultRowHeight="11.25" outlineLevelRow="1"/>
  <cols>
    <col min="1" max="1" width="3.42578125" style="28" customWidth="1"/>
    <col min="2" max="2" width="1.7109375" style="28" customWidth="1"/>
    <col min="3" max="3" width="2" style="28" customWidth="1"/>
    <col min="4" max="4" width="1.7109375" style="28" customWidth="1"/>
    <col min="5" max="5" width="42.42578125" style="28" customWidth="1"/>
    <col min="6" max="6" width="27.28515625" style="28" hidden="1" customWidth="1"/>
    <col min="7" max="7" width="21.5703125" style="28" hidden="1" customWidth="1"/>
    <col min="8" max="8" width="18.85546875" style="28" hidden="1" customWidth="1"/>
    <col min="9" max="9" width="19.140625" style="28" hidden="1" customWidth="1"/>
    <col min="10" max="10" width="24.140625" style="28" hidden="1" customWidth="1"/>
    <col min="11" max="11" width="26.5703125" style="28" hidden="1" customWidth="1"/>
    <col min="12" max="14" width="21.42578125" style="28" hidden="1" customWidth="1"/>
    <col min="15" max="15" width="19.28515625" style="28" hidden="1" customWidth="1"/>
    <col min="16" max="16" width="25" style="28" hidden="1" customWidth="1"/>
    <col min="17" max="17" width="31.28515625" style="28" hidden="1" customWidth="1"/>
    <col min="18" max="18" width="23.140625" style="54" customWidth="1"/>
    <col min="19" max="19" width="23.140625" style="28" customWidth="1"/>
    <col min="20" max="20" width="21.5703125" style="54" customWidth="1"/>
    <col min="21" max="22" width="21.5703125" style="28" customWidth="1"/>
    <col min="23" max="23" width="21.28515625" style="28" customWidth="1"/>
    <col min="24" max="24" width="22.28515625" style="28" customWidth="1"/>
    <col min="25" max="25" width="18" style="28" customWidth="1"/>
    <col min="26" max="16384" width="36.7109375" style="28"/>
  </cols>
  <sheetData>
    <row r="1" spans="1:25" ht="72" customHeight="1">
      <c r="A1" s="74" t="s">
        <v>126</v>
      </c>
      <c r="B1" s="74"/>
      <c r="C1" s="74"/>
      <c r="D1" s="74"/>
      <c r="E1" s="74"/>
      <c r="F1" s="27" t="s">
        <v>88</v>
      </c>
      <c r="G1" s="27" t="s">
        <v>89</v>
      </c>
      <c r="H1" s="27" t="s">
        <v>90</v>
      </c>
      <c r="I1" s="27" t="s">
        <v>91</v>
      </c>
      <c r="J1" s="27" t="s">
        <v>92</v>
      </c>
      <c r="K1" s="27" t="s">
        <v>93</v>
      </c>
      <c r="L1" s="27" t="s">
        <v>94</v>
      </c>
      <c r="M1" s="27" t="s">
        <v>95</v>
      </c>
      <c r="N1" s="27" t="s">
        <v>96</v>
      </c>
      <c r="O1" s="27" t="s">
        <v>97</v>
      </c>
      <c r="P1" s="27" t="s">
        <v>98</v>
      </c>
      <c r="Q1" s="27" t="s">
        <v>99</v>
      </c>
      <c r="R1" s="50" t="s">
        <v>100</v>
      </c>
      <c r="S1" s="27" t="s">
        <v>101</v>
      </c>
      <c r="T1" s="50" t="s">
        <v>102</v>
      </c>
      <c r="U1" s="27" t="s">
        <v>104</v>
      </c>
      <c r="V1" s="27" t="s">
        <v>103</v>
      </c>
      <c r="W1" s="27" t="s">
        <v>106</v>
      </c>
      <c r="X1" s="27" t="s">
        <v>105</v>
      </c>
      <c r="Y1" s="75" t="s">
        <v>86</v>
      </c>
    </row>
    <row r="2" spans="1:25" hidden="1" outlineLevel="1">
      <c r="A2" s="74" t="s">
        <v>32</v>
      </c>
      <c r="B2" s="74"/>
      <c r="C2" s="74"/>
      <c r="D2" s="74"/>
      <c r="E2" s="74"/>
      <c r="F2" s="27" t="s">
        <v>0</v>
      </c>
      <c r="G2" s="27" t="s">
        <v>0</v>
      </c>
      <c r="H2" s="27" t="s">
        <v>4</v>
      </c>
      <c r="I2" s="27" t="s">
        <v>0</v>
      </c>
      <c r="J2" s="27" t="s">
        <v>7</v>
      </c>
      <c r="K2" s="27" t="s">
        <v>10</v>
      </c>
      <c r="L2" s="27" t="s">
        <v>10</v>
      </c>
      <c r="M2" s="27" t="s">
        <v>4</v>
      </c>
      <c r="N2" s="27" t="s">
        <v>0</v>
      </c>
      <c r="O2" s="27" t="s">
        <v>7</v>
      </c>
      <c r="P2" s="27" t="s">
        <v>7</v>
      </c>
      <c r="Q2" s="27" t="s">
        <v>4</v>
      </c>
      <c r="R2" s="50" t="s">
        <v>7</v>
      </c>
      <c r="S2" s="27" t="s">
        <v>7</v>
      </c>
      <c r="T2" s="50" t="s">
        <v>4</v>
      </c>
      <c r="U2" s="27" t="s">
        <v>10</v>
      </c>
      <c r="V2" s="27" t="s">
        <v>7</v>
      </c>
      <c r="W2" s="27" t="s">
        <v>4</v>
      </c>
      <c r="X2" s="27" t="s">
        <v>10</v>
      </c>
      <c r="Y2" s="75"/>
    </row>
    <row r="3" spans="1:25" ht="22.5" hidden="1" outlineLevel="1">
      <c r="A3" s="74" t="s">
        <v>33</v>
      </c>
      <c r="B3" s="74"/>
      <c r="C3" s="74"/>
      <c r="D3" s="74"/>
      <c r="E3" s="74"/>
      <c r="F3" s="27" t="s">
        <v>1</v>
      </c>
      <c r="G3" s="27" t="s">
        <v>3</v>
      </c>
      <c r="H3" s="27" t="s">
        <v>5</v>
      </c>
      <c r="I3" s="27" t="s">
        <v>6</v>
      </c>
      <c r="J3" s="27" t="s">
        <v>9</v>
      </c>
      <c r="K3" s="27" t="s">
        <v>11</v>
      </c>
      <c r="L3" s="27" t="s">
        <v>12</v>
      </c>
      <c r="M3" s="27" t="s">
        <v>13</v>
      </c>
      <c r="N3" s="27" t="s">
        <v>14</v>
      </c>
      <c r="O3" s="27" t="s">
        <v>15</v>
      </c>
      <c r="P3" s="27" t="s">
        <v>16</v>
      </c>
      <c r="Q3" s="27" t="s">
        <v>17</v>
      </c>
      <c r="R3" s="50" t="s">
        <v>18</v>
      </c>
      <c r="S3" s="27" t="s">
        <v>19</v>
      </c>
      <c r="T3" s="50" t="s">
        <v>21</v>
      </c>
      <c r="U3" s="27" t="s">
        <v>22</v>
      </c>
      <c r="V3" s="27" t="s">
        <v>23</v>
      </c>
      <c r="W3" s="27" t="s">
        <v>24</v>
      </c>
      <c r="X3" s="27" t="s">
        <v>25</v>
      </c>
      <c r="Y3" s="75"/>
    </row>
    <row r="4" spans="1:25" hidden="1" outlineLevel="1">
      <c r="A4" s="74" t="s">
        <v>34</v>
      </c>
      <c r="B4" s="74"/>
      <c r="C4" s="74"/>
      <c r="D4" s="74"/>
      <c r="E4" s="74"/>
      <c r="F4" s="27" t="s">
        <v>2</v>
      </c>
      <c r="G4" s="27" t="s">
        <v>2</v>
      </c>
      <c r="H4" s="27" t="s">
        <v>2</v>
      </c>
      <c r="I4" s="27" t="s">
        <v>2</v>
      </c>
      <c r="J4" s="27" t="s">
        <v>8</v>
      </c>
      <c r="K4" s="27" t="s">
        <v>8</v>
      </c>
      <c r="L4" s="27" t="s">
        <v>8</v>
      </c>
      <c r="M4" s="27" t="s">
        <v>8</v>
      </c>
      <c r="N4" s="27" t="s">
        <v>8</v>
      </c>
      <c r="O4" s="27" t="s">
        <v>8</v>
      </c>
      <c r="P4" s="29">
        <v>43746</v>
      </c>
      <c r="Q4" s="27" t="s">
        <v>8</v>
      </c>
      <c r="R4" s="50" t="s">
        <v>8</v>
      </c>
      <c r="S4" s="27" t="s">
        <v>20</v>
      </c>
      <c r="T4" s="50" t="s">
        <v>20</v>
      </c>
      <c r="U4" s="27" t="s">
        <v>20</v>
      </c>
      <c r="V4" s="27" t="s">
        <v>20</v>
      </c>
      <c r="W4" s="27" t="s">
        <v>20</v>
      </c>
      <c r="X4" s="27" t="s">
        <v>26</v>
      </c>
      <c r="Y4" s="75"/>
    </row>
    <row r="5" spans="1:25" collapsed="1">
      <c r="A5" s="70"/>
      <c r="B5" s="30"/>
      <c r="C5" s="30"/>
      <c r="D5" s="30"/>
      <c r="E5" s="31" t="s">
        <v>110</v>
      </c>
      <c r="F5" s="32">
        <f t="shared" ref="F5:X5" si="0">ROUND(SUM(F6,F54,F67,F82,F92)/5,1)</f>
        <v>94.2</v>
      </c>
      <c r="G5" s="32">
        <f t="shared" si="0"/>
        <v>97.7</v>
      </c>
      <c r="H5" s="32">
        <f t="shared" si="0"/>
        <v>85.5</v>
      </c>
      <c r="I5" s="32">
        <f t="shared" si="0"/>
        <v>92.4</v>
      </c>
      <c r="J5" s="32">
        <f t="shared" si="0"/>
        <v>96.7</v>
      </c>
      <c r="K5" s="32">
        <f t="shared" si="0"/>
        <v>93.3</v>
      </c>
      <c r="L5" s="32">
        <f t="shared" si="0"/>
        <v>98.2</v>
      </c>
      <c r="M5" s="32">
        <f t="shared" si="0"/>
        <v>92.5</v>
      </c>
      <c r="N5" s="32">
        <f t="shared" si="0"/>
        <v>80.8</v>
      </c>
      <c r="O5" s="32">
        <f t="shared" si="0"/>
        <v>90.8</v>
      </c>
      <c r="P5" s="32">
        <f t="shared" si="0"/>
        <v>89.9</v>
      </c>
      <c r="Q5" s="32">
        <f t="shared" si="0"/>
        <v>95.9</v>
      </c>
      <c r="R5" s="50">
        <f t="shared" si="0"/>
        <v>97.3</v>
      </c>
      <c r="S5" s="32">
        <f t="shared" si="0"/>
        <v>87.2</v>
      </c>
      <c r="T5" s="50">
        <f t="shared" si="0"/>
        <v>79.599999999999994</v>
      </c>
      <c r="U5" s="32">
        <f t="shared" si="0"/>
        <v>94.4</v>
      </c>
      <c r="V5" s="32">
        <f t="shared" si="0"/>
        <v>82.2</v>
      </c>
      <c r="W5" s="32">
        <f t="shared" si="0"/>
        <v>89.4</v>
      </c>
      <c r="X5" s="32">
        <f t="shared" si="0"/>
        <v>99.1</v>
      </c>
      <c r="Y5" s="56">
        <f t="shared" ref="Y5:Y50" si="1">ROUND((SUM(F5:X5)/19),1)</f>
        <v>91.4</v>
      </c>
    </row>
    <row r="6" spans="1:25" ht="26.25" customHeight="1">
      <c r="A6" s="70"/>
      <c r="B6" s="71"/>
      <c r="C6" s="34"/>
      <c r="D6" s="34"/>
      <c r="E6" s="35" t="s">
        <v>30</v>
      </c>
      <c r="F6" s="36">
        <f t="shared" ref="F6:X6" si="2">ROUND((F7*0.3+F45*0.3+F50*0.4),1)</f>
        <v>99.2</v>
      </c>
      <c r="G6" s="36">
        <f t="shared" si="2"/>
        <v>99.2</v>
      </c>
      <c r="H6" s="36">
        <f t="shared" si="2"/>
        <v>78.8</v>
      </c>
      <c r="I6" s="36">
        <f t="shared" si="2"/>
        <v>91.8</v>
      </c>
      <c r="J6" s="36">
        <f t="shared" si="2"/>
        <v>97.8</v>
      </c>
      <c r="K6" s="36">
        <f t="shared" si="2"/>
        <v>82.8</v>
      </c>
      <c r="L6" s="36">
        <f t="shared" si="2"/>
        <v>99.2</v>
      </c>
      <c r="M6" s="36">
        <f t="shared" si="2"/>
        <v>90.7</v>
      </c>
      <c r="N6" s="36">
        <f t="shared" si="2"/>
        <v>45.5</v>
      </c>
      <c r="O6" s="36">
        <f t="shared" si="2"/>
        <v>58.2</v>
      </c>
      <c r="P6" s="36">
        <f t="shared" si="2"/>
        <v>91.4</v>
      </c>
      <c r="Q6" s="36">
        <f t="shared" si="2"/>
        <v>93.9</v>
      </c>
      <c r="R6" s="50">
        <f t="shared" si="2"/>
        <v>91.7</v>
      </c>
      <c r="S6" s="36">
        <f t="shared" si="2"/>
        <v>77.7</v>
      </c>
      <c r="T6" s="50">
        <f t="shared" si="2"/>
        <v>47.5</v>
      </c>
      <c r="U6" s="36">
        <f t="shared" si="2"/>
        <v>98.4</v>
      </c>
      <c r="V6" s="36">
        <f t="shared" si="2"/>
        <v>82.7</v>
      </c>
      <c r="W6" s="36">
        <f t="shared" si="2"/>
        <v>88.3</v>
      </c>
      <c r="X6" s="36">
        <f t="shared" si="2"/>
        <v>99</v>
      </c>
      <c r="Y6" s="33">
        <f t="shared" si="1"/>
        <v>84.9</v>
      </c>
    </row>
    <row r="7" spans="1:25" ht="67.5">
      <c r="A7" s="70"/>
      <c r="B7" s="71"/>
      <c r="C7" s="72"/>
      <c r="D7" s="37"/>
      <c r="E7" s="38" t="s">
        <v>153</v>
      </c>
      <c r="F7" s="39">
        <f t="shared" ref="F7:X7" si="3">ROUND((0.5*(F8/15+F24/20)*100),1)</f>
        <v>100</v>
      </c>
      <c r="G7" s="39">
        <f t="shared" si="3"/>
        <v>100</v>
      </c>
      <c r="H7" s="39">
        <f t="shared" si="3"/>
        <v>82.5</v>
      </c>
      <c r="I7" s="39">
        <f t="shared" si="3"/>
        <v>85</v>
      </c>
      <c r="J7" s="39">
        <f t="shared" si="3"/>
        <v>100</v>
      </c>
      <c r="K7" s="39">
        <f t="shared" si="3"/>
        <v>89.2</v>
      </c>
      <c r="L7" s="39">
        <f t="shared" si="3"/>
        <v>100</v>
      </c>
      <c r="M7" s="39">
        <f t="shared" si="3"/>
        <v>88.3</v>
      </c>
      <c r="N7" s="39">
        <f t="shared" si="3"/>
        <v>39.200000000000003</v>
      </c>
      <c r="O7" s="39">
        <f t="shared" si="3"/>
        <v>66.7</v>
      </c>
      <c r="P7" s="39">
        <f t="shared" si="3"/>
        <v>80.8</v>
      </c>
      <c r="Q7" s="39">
        <f t="shared" si="3"/>
        <v>94.2</v>
      </c>
      <c r="R7" s="50">
        <f t="shared" si="3"/>
        <v>95</v>
      </c>
      <c r="S7" s="39">
        <f t="shared" si="3"/>
        <v>71.7</v>
      </c>
      <c r="T7" s="50">
        <f t="shared" si="3"/>
        <v>30</v>
      </c>
      <c r="U7" s="39">
        <f t="shared" si="3"/>
        <v>100</v>
      </c>
      <c r="V7" s="39">
        <f t="shared" si="3"/>
        <v>50</v>
      </c>
      <c r="W7" s="39">
        <f t="shared" si="3"/>
        <v>94.2</v>
      </c>
      <c r="X7" s="39">
        <f t="shared" si="3"/>
        <v>100</v>
      </c>
      <c r="Y7" s="33">
        <f t="shared" si="1"/>
        <v>82.5</v>
      </c>
    </row>
    <row r="8" spans="1:25" ht="67.5">
      <c r="A8" s="70"/>
      <c r="B8" s="71"/>
      <c r="C8" s="72"/>
      <c r="D8" s="73"/>
      <c r="E8" s="40" t="s">
        <v>146</v>
      </c>
      <c r="F8" s="41">
        <f t="shared" ref="F8:X8" si="4">SUM(F9:F23)</f>
        <v>15</v>
      </c>
      <c r="G8" s="41">
        <f t="shared" si="4"/>
        <v>15</v>
      </c>
      <c r="H8" s="41">
        <f t="shared" si="4"/>
        <v>15</v>
      </c>
      <c r="I8" s="41">
        <f t="shared" si="4"/>
        <v>15</v>
      </c>
      <c r="J8" s="41">
        <f t="shared" si="4"/>
        <v>15</v>
      </c>
      <c r="K8" s="41">
        <f t="shared" si="4"/>
        <v>14</v>
      </c>
      <c r="L8" s="41">
        <f t="shared" si="4"/>
        <v>15</v>
      </c>
      <c r="M8" s="41">
        <f t="shared" si="4"/>
        <v>13</v>
      </c>
      <c r="N8" s="41">
        <f t="shared" si="4"/>
        <v>2</v>
      </c>
      <c r="O8" s="41">
        <f t="shared" si="4"/>
        <v>14</v>
      </c>
      <c r="P8" s="41">
        <f t="shared" si="4"/>
        <v>13</v>
      </c>
      <c r="Q8" s="41">
        <f t="shared" si="4"/>
        <v>14</v>
      </c>
      <c r="R8" s="50">
        <f t="shared" si="4"/>
        <v>15</v>
      </c>
      <c r="S8" s="41">
        <f t="shared" si="4"/>
        <v>11</v>
      </c>
      <c r="T8" s="50">
        <f t="shared" si="4"/>
        <v>9</v>
      </c>
      <c r="U8" s="41">
        <f t="shared" si="4"/>
        <v>15</v>
      </c>
      <c r="V8" s="41">
        <f t="shared" si="4"/>
        <v>3</v>
      </c>
      <c r="W8" s="41">
        <f t="shared" si="4"/>
        <v>14</v>
      </c>
      <c r="X8" s="41">
        <f t="shared" si="4"/>
        <v>15</v>
      </c>
      <c r="Y8" s="33">
        <f t="shared" si="1"/>
        <v>12.7</v>
      </c>
    </row>
    <row r="9" spans="1:25" ht="33.75" hidden="1" outlineLevel="1">
      <c r="A9" s="70"/>
      <c r="B9" s="71"/>
      <c r="C9" s="72"/>
      <c r="D9" s="73"/>
      <c r="E9" s="42" t="s">
        <v>35</v>
      </c>
      <c r="F9" s="43">
        <v>1</v>
      </c>
      <c r="G9" s="43">
        <v>1</v>
      </c>
      <c r="H9" s="43">
        <v>1</v>
      </c>
      <c r="I9" s="43">
        <v>1</v>
      </c>
      <c r="J9" s="43">
        <v>1</v>
      </c>
      <c r="K9" s="43">
        <v>1</v>
      </c>
      <c r="L9" s="43">
        <v>1</v>
      </c>
      <c r="M9" s="43">
        <v>1</v>
      </c>
      <c r="N9" s="43">
        <v>0</v>
      </c>
      <c r="O9" s="43">
        <v>1</v>
      </c>
      <c r="P9" s="43">
        <v>1</v>
      </c>
      <c r="Q9" s="43">
        <v>1</v>
      </c>
      <c r="R9" s="51">
        <v>1</v>
      </c>
      <c r="S9" s="43">
        <v>1</v>
      </c>
      <c r="T9" s="55">
        <v>1</v>
      </c>
      <c r="U9" s="43">
        <v>1</v>
      </c>
      <c r="V9" s="43">
        <v>0</v>
      </c>
      <c r="W9" s="43">
        <v>1</v>
      </c>
      <c r="X9" s="43">
        <v>1</v>
      </c>
      <c r="Y9" s="33">
        <f t="shared" si="1"/>
        <v>0.9</v>
      </c>
    </row>
    <row r="10" spans="1:25" ht="45" hidden="1" outlineLevel="1">
      <c r="A10" s="70"/>
      <c r="B10" s="71"/>
      <c r="C10" s="72"/>
      <c r="D10" s="73"/>
      <c r="E10" s="42" t="s">
        <v>36</v>
      </c>
      <c r="F10" s="43">
        <v>1</v>
      </c>
      <c r="G10" s="43">
        <v>1</v>
      </c>
      <c r="H10" s="43">
        <v>1</v>
      </c>
      <c r="I10" s="43">
        <v>1</v>
      </c>
      <c r="J10" s="43">
        <v>1</v>
      </c>
      <c r="K10" s="43">
        <v>1</v>
      </c>
      <c r="L10" s="43">
        <v>1</v>
      </c>
      <c r="M10" s="43">
        <v>1</v>
      </c>
      <c r="N10" s="43">
        <v>0</v>
      </c>
      <c r="O10" s="43">
        <v>1</v>
      </c>
      <c r="P10" s="43">
        <v>1</v>
      </c>
      <c r="Q10" s="43">
        <v>1</v>
      </c>
      <c r="R10" s="51">
        <v>1</v>
      </c>
      <c r="S10" s="43">
        <v>1</v>
      </c>
      <c r="T10" s="55">
        <v>1</v>
      </c>
      <c r="U10" s="43">
        <v>1</v>
      </c>
      <c r="V10" s="43">
        <v>0</v>
      </c>
      <c r="W10" s="43">
        <v>1</v>
      </c>
      <c r="X10" s="43">
        <v>1</v>
      </c>
      <c r="Y10" s="33">
        <f t="shared" si="1"/>
        <v>0.9</v>
      </c>
    </row>
    <row r="11" spans="1:25" ht="33.75" hidden="1" outlineLevel="1">
      <c r="A11" s="70"/>
      <c r="B11" s="71"/>
      <c r="C11" s="72"/>
      <c r="D11" s="73"/>
      <c r="E11" s="42" t="s">
        <v>37</v>
      </c>
      <c r="F11" s="43">
        <v>1</v>
      </c>
      <c r="G11" s="43">
        <v>1</v>
      </c>
      <c r="H11" s="43">
        <v>1</v>
      </c>
      <c r="I11" s="43">
        <v>1</v>
      </c>
      <c r="J11" s="43">
        <v>1</v>
      </c>
      <c r="K11" s="43">
        <v>1</v>
      </c>
      <c r="L11" s="43">
        <v>1</v>
      </c>
      <c r="M11" s="43">
        <v>1</v>
      </c>
      <c r="N11" s="43">
        <v>0</v>
      </c>
      <c r="O11" s="43">
        <v>1</v>
      </c>
      <c r="P11" s="43">
        <v>1</v>
      </c>
      <c r="Q11" s="43">
        <v>1</v>
      </c>
      <c r="R11" s="51">
        <v>1</v>
      </c>
      <c r="S11" s="43">
        <v>1</v>
      </c>
      <c r="T11" s="55">
        <v>1</v>
      </c>
      <c r="U11" s="43">
        <v>1</v>
      </c>
      <c r="V11" s="43">
        <v>0</v>
      </c>
      <c r="W11" s="43">
        <v>1</v>
      </c>
      <c r="X11" s="43">
        <v>1</v>
      </c>
      <c r="Y11" s="33">
        <f t="shared" si="1"/>
        <v>0.9</v>
      </c>
    </row>
    <row r="12" spans="1:25" ht="22.5" hidden="1" outlineLevel="1">
      <c r="A12" s="70"/>
      <c r="B12" s="71"/>
      <c r="C12" s="72"/>
      <c r="D12" s="73"/>
      <c r="E12" s="42" t="s">
        <v>38</v>
      </c>
      <c r="F12" s="43">
        <v>1</v>
      </c>
      <c r="G12" s="43">
        <v>1</v>
      </c>
      <c r="H12" s="43">
        <v>1</v>
      </c>
      <c r="I12" s="43">
        <v>1</v>
      </c>
      <c r="J12" s="43">
        <v>1</v>
      </c>
      <c r="K12" s="43">
        <v>1</v>
      </c>
      <c r="L12" s="43">
        <v>1</v>
      </c>
      <c r="M12" s="43">
        <v>1</v>
      </c>
      <c r="N12" s="43">
        <v>1</v>
      </c>
      <c r="O12" s="43">
        <v>1</v>
      </c>
      <c r="P12" s="43">
        <v>1</v>
      </c>
      <c r="Q12" s="43">
        <v>1</v>
      </c>
      <c r="R12" s="51">
        <v>1</v>
      </c>
      <c r="S12" s="43">
        <v>1</v>
      </c>
      <c r="T12" s="55">
        <v>1</v>
      </c>
      <c r="U12" s="43">
        <v>1</v>
      </c>
      <c r="V12" s="43">
        <v>1</v>
      </c>
      <c r="W12" s="43">
        <v>1</v>
      </c>
      <c r="X12" s="43">
        <v>1</v>
      </c>
      <c r="Y12" s="33">
        <f t="shared" si="1"/>
        <v>1</v>
      </c>
    </row>
    <row r="13" spans="1:25" ht="45" hidden="1" outlineLevel="1">
      <c r="A13" s="70"/>
      <c r="B13" s="71"/>
      <c r="C13" s="72"/>
      <c r="D13" s="73"/>
      <c r="E13" s="42" t="s">
        <v>39</v>
      </c>
      <c r="F13" s="43">
        <v>1</v>
      </c>
      <c r="G13" s="43">
        <v>1</v>
      </c>
      <c r="H13" s="43">
        <v>1</v>
      </c>
      <c r="I13" s="43">
        <v>1</v>
      </c>
      <c r="J13" s="43">
        <v>1</v>
      </c>
      <c r="K13" s="43">
        <v>1</v>
      </c>
      <c r="L13" s="43">
        <v>1</v>
      </c>
      <c r="M13" s="43">
        <v>1</v>
      </c>
      <c r="N13" s="43">
        <v>0</v>
      </c>
      <c r="O13" s="43">
        <v>1</v>
      </c>
      <c r="P13" s="43">
        <v>1</v>
      </c>
      <c r="Q13" s="43">
        <v>1</v>
      </c>
      <c r="R13" s="51">
        <v>1</v>
      </c>
      <c r="S13" s="43">
        <v>1</v>
      </c>
      <c r="T13" s="55">
        <v>1</v>
      </c>
      <c r="U13" s="43">
        <v>1</v>
      </c>
      <c r="V13" s="43">
        <v>0</v>
      </c>
      <c r="W13" s="43">
        <v>1</v>
      </c>
      <c r="X13" s="43">
        <v>1</v>
      </c>
      <c r="Y13" s="33">
        <f t="shared" si="1"/>
        <v>0.9</v>
      </c>
    </row>
    <row r="14" spans="1:25" ht="45" hidden="1" outlineLevel="1">
      <c r="A14" s="70"/>
      <c r="B14" s="71"/>
      <c r="C14" s="72"/>
      <c r="D14" s="73"/>
      <c r="E14" s="42" t="s">
        <v>40</v>
      </c>
      <c r="F14" s="43">
        <v>1</v>
      </c>
      <c r="G14" s="43">
        <v>1</v>
      </c>
      <c r="H14" s="43">
        <v>1</v>
      </c>
      <c r="I14" s="43">
        <v>1</v>
      </c>
      <c r="J14" s="43">
        <v>1</v>
      </c>
      <c r="K14" s="43">
        <v>1</v>
      </c>
      <c r="L14" s="43">
        <v>1</v>
      </c>
      <c r="M14" s="43">
        <v>1</v>
      </c>
      <c r="N14" s="43">
        <v>0</v>
      </c>
      <c r="O14" s="43">
        <v>1</v>
      </c>
      <c r="P14" s="43">
        <v>1</v>
      </c>
      <c r="Q14" s="43">
        <v>1</v>
      </c>
      <c r="R14" s="51">
        <v>1</v>
      </c>
      <c r="S14" s="43">
        <v>1</v>
      </c>
      <c r="T14" s="55">
        <v>1</v>
      </c>
      <c r="U14" s="43">
        <v>1</v>
      </c>
      <c r="V14" s="43">
        <v>0</v>
      </c>
      <c r="W14" s="43">
        <v>1</v>
      </c>
      <c r="X14" s="43">
        <v>1</v>
      </c>
      <c r="Y14" s="33">
        <f t="shared" si="1"/>
        <v>0.9</v>
      </c>
    </row>
    <row r="15" spans="1:25" ht="90" hidden="1" outlineLevel="1">
      <c r="A15" s="70"/>
      <c r="B15" s="71"/>
      <c r="C15" s="72"/>
      <c r="D15" s="73"/>
      <c r="E15" s="42" t="s">
        <v>41</v>
      </c>
      <c r="F15" s="43">
        <v>1</v>
      </c>
      <c r="G15" s="43">
        <v>1</v>
      </c>
      <c r="H15" s="43">
        <v>1</v>
      </c>
      <c r="I15" s="43">
        <v>1</v>
      </c>
      <c r="J15" s="43">
        <v>1</v>
      </c>
      <c r="K15" s="43">
        <v>1</v>
      </c>
      <c r="L15" s="43">
        <v>1</v>
      </c>
      <c r="M15" s="43">
        <v>1</v>
      </c>
      <c r="N15" s="43">
        <v>0</v>
      </c>
      <c r="O15" s="43">
        <v>1</v>
      </c>
      <c r="P15" s="43">
        <v>1</v>
      </c>
      <c r="Q15" s="43">
        <v>1</v>
      </c>
      <c r="R15" s="51">
        <v>1</v>
      </c>
      <c r="S15" s="43">
        <v>0</v>
      </c>
      <c r="T15" s="51">
        <v>0</v>
      </c>
      <c r="U15" s="43">
        <v>1</v>
      </c>
      <c r="V15" s="43">
        <v>0</v>
      </c>
      <c r="W15" s="43">
        <v>1</v>
      </c>
      <c r="X15" s="43">
        <v>1</v>
      </c>
      <c r="Y15" s="33">
        <f t="shared" si="1"/>
        <v>0.8</v>
      </c>
    </row>
    <row r="16" spans="1:25" ht="101.25" hidden="1" outlineLevel="1">
      <c r="A16" s="70"/>
      <c r="B16" s="71"/>
      <c r="C16" s="72"/>
      <c r="D16" s="73"/>
      <c r="E16" s="42" t="s">
        <v>42</v>
      </c>
      <c r="F16" s="43">
        <v>1</v>
      </c>
      <c r="G16" s="43">
        <v>1</v>
      </c>
      <c r="H16" s="43">
        <v>1</v>
      </c>
      <c r="I16" s="43">
        <v>1</v>
      </c>
      <c r="J16" s="43">
        <v>1</v>
      </c>
      <c r="K16" s="43">
        <v>1</v>
      </c>
      <c r="L16" s="43">
        <v>1</v>
      </c>
      <c r="M16" s="43">
        <v>1</v>
      </c>
      <c r="N16" s="43">
        <v>0</v>
      </c>
      <c r="O16" s="43">
        <v>1</v>
      </c>
      <c r="P16" s="43">
        <v>1</v>
      </c>
      <c r="Q16" s="43">
        <v>1</v>
      </c>
      <c r="R16" s="51">
        <v>1</v>
      </c>
      <c r="S16" s="43">
        <v>0</v>
      </c>
      <c r="T16" s="55">
        <v>1</v>
      </c>
      <c r="U16" s="43">
        <v>1</v>
      </c>
      <c r="V16" s="43">
        <v>0</v>
      </c>
      <c r="W16" s="43">
        <v>1</v>
      </c>
      <c r="X16" s="43">
        <v>1</v>
      </c>
      <c r="Y16" s="33">
        <f t="shared" si="1"/>
        <v>0.8</v>
      </c>
    </row>
    <row r="17" spans="1:25" ht="67.5" hidden="1" outlineLevel="1">
      <c r="A17" s="70"/>
      <c r="B17" s="71"/>
      <c r="C17" s="72"/>
      <c r="D17" s="73"/>
      <c r="E17" s="42" t="s">
        <v>43</v>
      </c>
      <c r="F17" s="43">
        <v>1</v>
      </c>
      <c r="G17" s="43">
        <v>1</v>
      </c>
      <c r="H17" s="43">
        <v>1</v>
      </c>
      <c r="I17" s="43">
        <v>1</v>
      </c>
      <c r="J17" s="43">
        <v>1</v>
      </c>
      <c r="K17" s="43">
        <v>1</v>
      </c>
      <c r="L17" s="43">
        <v>1</v>
      </c>
      <c r="M17" s="43">
        <v>1</v>
      </c>
      <c r="N17" s="43">
        <v>0</v>
      </c>
      <c r="O17" s="43">
        <v>1</v>
      </c>
      <c r="P17" s="43">
        <v>1</v>
      </c>
      <c r="Q17" s="43">
        <v>1</v>
      </c>
      <c r="R17" s="51">
        <v>1</v>
      </c>
      <c r="S17" s="43">
        <v>1</v>
      </c>
      <c r="T17" s="51">
        <v>0</v>
      </c>
      <c r="U17" s="43">
        <v>1</v>
      </c>
      <c r="V17" s="43">
        <v>0</v>
      </c>
      <c r="W17" s="43">
        <v>1</v>
      </c>
      <c r="X17" s="43">
        <v>1</v>
      </c>
      <c r="Y17" s="33">
        <f t="shared" si="1"/>
        <v>0.8</v>
      </c>
    </row>
    <row r="18" spans="1:25" ht="45" hidden="1" outlineLevel="1">
      <c r="A18" s="70"/>
      <c r="B18" s="71"/>
      <c r="C18" s="72"/>
      <c r="D18" s="73"/>
      <c r="E18" s="42" t="s">
        <v>44</v>
      </c>
      <c r="F18" s="43">
        <v>1</v>
      </c>
      <c r="G18" s="43">
        <v>1</v>
      </c>
      <c r="H18" s="43">
        <v>1</v>
      </c>
      <c r="I18" s="43">
        <v>1</v>
      </c>
      <c r="J18" s="43">
        <v>1</v>
      </c>
      <c r="K18" s="43">
        <v>1</v>
      </c>
      <c r="L18" s="43">
        <v>1</v>
      </c>
      <c r="M18" s="43">
        <v>1</v>
      </c>
      <c r="N18" s="43">
        <v>0</v>
      </c>
      <c r="O18" s="43">
        <v>1</v>
      </c>
      <c r="P18" s="43">
        <v>1</v>
      </c>
      <c r="Q18" s="43">
        <v>1</v>
      </c>
      <c r="R18" s="51">
        <v>1</v>
      </c>
      <c r="S18" s="43">
        <v>1</v>
      </c>
      <c r="T18" s="55">
        <v>1</v>
      </c>
      <c r="U18" s="43">
        <v>1</v>
      </c>
      <c r="V18" s="43">
        <v>0</v>
      </c>
      <c r="W18" s="43">
        <v>1</v>
      </c>
      <c r="X18" s="43">
        <v>1</v>
      </c>
      <c r="Y18" s="33">
        <f t="shared" si="1"/>
        <v>0.9</v>
      </c>
    </row>
    <row r="19" spans="1:25" ht="33.75" hidden="1" outlineLevel="1">
      <c r="A19" s="70"/>
      <c r="B19" s="71"/>
      <c r="C19" s="72"/>
      <c r="D19" s="73"/>
      <c r="E19" s="42" t="s">
        <v>45</v>
      </c>
      <c r="F19" s="43">
        <v>1</v>
      </c>
      <c r="G19" s="43">
        <v>1</v>
      </c>
      <c r="H19" s="43">
        <v>1</v>
      </c>
      <c r="I19" s="43">
        <v>1</v>
      </c>
      <c r="J19" s="43">
        <v>1</v>
      </c>
      <c r="K19" s="43">
        <v>1</v>
      </c>
      <c r="L19" s="43">
        <v>1</v>
      </c>
      <c r="M19" s="43">
        <v>0</v>
      </c>
      <c r="N19" s="43">
        <v>0</v>
      </c>
      <c r="O19" s="43">
        <v>1</v>
      </c>
      <c r="P19" s="43">
        <v>1</v>
      </c>
      <c r="Q19" s="43">
        <v>1</v>
      </c>
      <c r="R19" s="51">
        <v>1</v>
      </c>
      <c r="S19" s="43">
        <v>1</v>
      </c>
      <c r="T19" s="51">
        <v>0</v>
      </c>
      <c r="U19" s="43">
        <v>1</v>
      </c>
      <c r="V19" s="43">
        <v>0</v>
      </c>
      <c r="W19" s="43">
        <v>1</v>
      </c>
      <c r="X19" s="43">
        <v>1</v>
      </c>
      <c r="Y19" s="33">
        <f t="shared" si="1"/>
        <v>0.8</v>
      </c>
    </row>
    <row r="20" spans="1:25" ht="45" hidden="1" outlineLevel="1">
      <c r="A20" s="70"/>
      <c r="B20" s="71"/>
      <c r="C20" s="72"/>
      <c r="D20" s="73"/>
      <c r="E20" s="42" t="s">
        <v>46</v>
      </c>
      <c r="F20" s="43">
        <v>1</v>
      </c>
      <c r="G20" s="43">
        <v>1</v>
      </c>
      <c r="H20" s="43">
        <v>1</v>
      </c>
      <c r="I20" s="43">
        <v>1</v>
      </c>
      <c r="J20" s="43">
        <v>1</v>
      </c>
      <c r="K20" s="43">
        <v>1</v>
      </c>
      <c r="L20" s="43">
        <v>1</v>
      </c>
      <c r="M20" s="43">
        <v>1</v>
      </c>
      <c r="N20" s="43">
        <v>0</v>
      </c>
      <c r="O20" s="43">
        <v>1</v>
      </c>
      <c r="P20" s="43">
        <v>1</v>
      </c>
      <c r="Q20" s="43">
        <v>1</v>
      </c>
      <c r="R20" s="51">
        <v>1</v>
      </c>
      <c r="S20" s="43">
        <v>1</v>
      </c>
      <c r="T20" s="51">
        <v>0</v>
      </c>
      <c r="U20" s="43">
        <v>1</v>
      </c>
      <c r="V20" s="43">
        <v>1</v>
      </c>
      <c r="W20" s="43">
        <v>1</v>
      </c>
      <c r="X20" s="43">
        <v>1</v>
      </c>
      <c r="Y20" s="33">
        <f t="shared" si="1"/>
        <v>0.9</v>
      </c>
    </row>
    <row r="21" spans="1:25" ht="45" hidden="1" outlineLevel="1">
      <c r="A21" s="70"/>
      <c r="B21" s="71"/>
      <c r="C21" s="72"/>
      <c r="D21" s="73"/>
      <c r="E21" s="42" t="s">
        <v>47</v>
      </c>
      <c r="F21" s="43">
        <v>1</v>
      </c>
      <c r="G21" s="43">
        <v>1</v>
      </c>
      <c r="H21" s="43">
        <v>1</v>
      </c>
      <c r="I21" s="43">
        <v>1</v>
      </c>
      <c r="J21" s="43">
        <v>1</v>
      </c>
      <c r="K21" s="43">
        <v>0</v>
      </c>
      <c r="L21" s="43">
        <v>1</v>
      </c>
      <c r="M21" s="43">
        <v>1</v>
      </c>
      <c r="N21" s="43">
        <v>0</v>
      </c>
      <c r="O21" s="43">
        <v>0</v>
      </c>
      <c r="P21" s="43">
        <v>0</v>
      </c>
      <c r="Q21" s="43">
        <v>0</v>
      </c>
      <c r="R21" s="51">
        <v>1</v>
      </c>
      <c r="S21" s="43">
        <v>0</v>
      </c>
      <c r="T21" s="51">
        <v>0</v>
      </c>
      <c r="U21" s="43">
        <v>1</v>
      </c>
      <c r="V21" s="43">
        <v>0</v>
      </c>
      <c r="W21" s="43">
        <v>0</v>
      </c>
      <c r="X21" s="43">
        <v>1</v>
      </c>
      <c r="Y21" s="33">
        <f t="shared" si="1"/>
        <v>0.5</v>
      </c>
    </row>
    <row r="22" spans="1:25" ht="45" hidden="1" outlineLevel="1">
      <c r="A22" s="70"/>
      <c r="B22" s="71"/>
      <c r="C22" s="72"/>
      <c r="D22" s="73"/>
      <c r="E22" s="42" t="s">
        <v>48</v>
      </c>
      <c r="F22" s="43">
        <v>1</v>
      </c>
      <c r="G22" s="43">
        <v>1</v>
      </c>
      <c r="H22" s="43">
        <v>1</v>
      </c>
      <c r="I22" s="43">
        <v>1</v>
      </c>
      <c r="J22" s="43">
        <v>1</v>
      </c>
      <c r="K22" s="43">
        <v>1</v>
      </c>
      <c r="L22" s="43">
        <v>1</v>
      </c>
      <c r="M22" s="43">
        <v>0</v>
      </c>
      <c r="N22" s="43">
        <v>0</v>
      </c>
      <c r="O22" s="43">
        <v>1</v>
      </c>
      <c r="P22" s="43">
        <v>0</v>
      </c>
      <c r="Q22" s="43">
        <v>1</v>
      </c>
      <c r="R22" s="51">
        <v>1</v>
      </c>
      <c r="S22" s="43">
        <v>0</v>
      </c>
      <c r="T22" s="51">
        <v>0</v>
      </c>
      <c r="U22" s="43">
        <v>1</v>
      </c>
      <c r="V22" s="43">
        <v>0</v>
      </c>
      <c r="W22" s="43">
        <v>1</v>
      </c>
      <c r="X22" s="43">
        <v>1</v>
      </c>
      <c r="Y22" s="33">
        <f t="shared" si="1"/>
        <v>0.7</v>
      </c>
    </row>
    <row r="23" spans="1:25" ht="56.25" hidden="1" outlineLevel="1">
      <c r="A23" s="70"/>
      <c r="B23" s="71"/>
      <c r="C23" s="72"/>
      <c r="D23" s="73"/>
      <c r="E23" s="42" t="s">
        <v>49</v>
      </c>
      <c r="F23" s="43">
        <v>1</v>
      </c>
      <c r="G23" s="43">
        <v>1</v>
      </c>
      <c r="H23" s="43">
        <v>1</v>
      </c>
      <c r="I23" s="43">
        <v>1</v>
      </c>
      <c r="J23" s="43">
        <v>1</v>
      </c>
      <c r="K23" s="43">
        <v>1</v>
      </c>
      <c r="L23" s="43">
        <v>1</v>
      </c>
      <c r="M23" s="43">
        <v>1</v>
      </c>
      <c r="N23" s="43">
        <v>1</v>
      </c>
      <c r="O23" s="43">
        <v>1</v>
      </c>
      <c r="P23" s="43">
        <v>1</v>
      </c>
      <c r="Q23" s="43">
        <v>1</v>
      </c>
      <c r="R23" s="51">
        <v>1</v>
      </c>
      <c r="S23" s="43">
        <v>1</v>
      </c>
      <c r="T23" s="51">
        <v>1</v>
      </c>
      <c r="U23" s="43">
        <v>1</v>
      </c>
      <c r="V23" s="43">
        <v>1</v>
      </c>
      <c r="W23" s="43">
        <v>1</v>
      </c>
      <c r="X23" s="43">
        <v>1</v>
      </c>
      <c r="Y23" s="33">
        <f t="shared" si="1"/>
        <v>1</v>
      </c>
    </row>
    <row r="24" spans="1:25" ht="78.75" collapsed="1">
      <c r="A24" s="70"/>
      <c r="B24" s="71"/>
      <c r="C24" s="72"/>
      <c r="D24" s="73"/>
      <c r="E24" s="40" t="s">
        <v>147</v>
      </c>
      <c r="F24" s="41">
        <f t="shared" ref="F24:X24" si="5">SUM(F25:F44)</f>
        <v>20</v>
      </c>
      <c r="G24" s="41">
        <f t="shared" si="5"/>
        <v>20</v>
      </c>
      <c r="H24" s="41">
        <f t="shared" si="5"/>
        <v>13</v>
      </c>
      <c r="I24" s="41">
        <f t="shared" si="5"/>
        <v>14</v>
      </c>
      <c r="J24" s="41">
        <f t="shared" si="5"/>
        <v>20</v>
      </c>
      <c r="K24" s="41">
        <f t="shared" si="5"/>
        <v>17</v>
      </c>
      <c r="L24" s="41">
        <f t="shared" si="5"/>
        <v>20</v>
      </c>
      <c r="M24" s="41">
        <f t="shared" si="5"/>
        <v>18</v>
      </c>
      <c r="N24" s="41">
        <f t="shared" si="5"/>
        <v>13</v>
      </c>
      <c r="O24" s="41">
        <f t="shared" si="5"/>
        <v>8</v>
      </c>
      <c r="P24" s="41">
        <f t="shared" si="5"/>
        <v>15</v>
      </c>
      <c r="Q24" s="41">
        <f t="shared" si="5"/>
        <v>19</v>
      </c>
      <c r="R24" s="50">
        <f t="shared" si="5"/>
        <v>18</v>
      </c>
      <c r="S24" s="41">
        <f t="shared" si="5"/>
        <v>14</v>
      </c>
      <c r="T24" s="50">
        <f t="shared" si="5"/>
        <v>0</v>
      </c>
      <c r="U24" s="41">
        <f t="shared" si="5"/>
        <v>20</v>
      </c>
      <c r="V24" s="41">
        <f t="shared" si="5"/>
        <v>16</v>
      </c>
      <c r="W24" s="41">
        <f t="shared" si="5"/>
        <v>19</v>
      </c>
      <c r="X24" s="41">
        <f t="shared" si="5"/>
        <v>20</v>
      </c>
      <c r="Y24" s="33">
        <f t="shared" si="1"/>
        <v>16</v>
      </c>
    </row>
    <row r="25" spans="1:25" ht="33.75" hidden="1" outlineLevel="1">
      <c r="A25" s="70"/>
      <c r="B25" s="71"/>
      <c r="C25" s="72"/>
      <c r="D25" s="73"/>
      <c r="E25" s="42" t="s">
        <v>35</v>
      </c>
      <c r="F25" s="43">
        <v>1</v>
      </c>
      <c r="G25" s="43">
        <v>1</v>
      </c>
      <c r="H25" s="43">
        <v>1</v>
      </c>
      <c r="I25" s="43">
        <v>1</v>
      </c>
      <c r="J25" s="43">
        <v>1</v>
      </c>
      <c r="K25" s="43">
        <v>1</v>
      </c>
      <c r="L25" s="43">
        <v>1</v>
      </c>
      <c r="M25" s="43">
        <v>1</v>
      </c>
      <c r="N25" s="43">
        <v>1</v>
      </c>
      <c r="O25" s="43">
        <v>1</v>
      </c>
      <c r="P25" s="43">
        <v>1</v>
      </c>
      <c r="Q25" s="43">
        <v>1</v>
      </c>
      <c r="R25" s="51">
        <v>1</v>
      </c>
      <c r="S25" s="43">
        <v>1</v>
      </c>
      <c r="T25" s="51">
        <v>0</v>
      </c>
      <c r="U25" s="43">
        <v>1</v>
      </c>
      <c r="V25" s="43">
        <v>0</v>
      </c>
      <c r="W25" s="43">
        <v>1</v>
      </c>
      <c r="X25" s="43">
        <v>1</v>
      </c>
      <c r="Y25" s="33">
        <f t="shared" si="1"/>
        <v>0.9</v>
      </c>
    </row>
    <row r="26" spans="1:25" ht="45" hidden="1" outlineLevel="1">
      <c r="A26" s="70"/>
      <c r="B26" s="71"/>
      <c r="C26" s="72"/>
      <c r="D26" s="73"/>
      <c r="E26" s="42" t="s">
        <v>36</v>
      </c>
      <c r="F26" s="43">
        <v>1</v>
      </c>
      <c r="G26" s="43">
        <v>1</v>
      </c>
      <c r="H26" s="43">
        <v>1</v>
      </c>
      <c r="I26" s="43">
        <v>1</v>
      </c>
      <c r="J26" s="43">
        <v>1</v>
      </c>
      <c r="K26" s="43">
        <v>1</v>
      </c>
      <c r="L26" s="43">
        <v>1</v>
      </c>
      <c r="M26" s="43">
        <v>1</v>
      </c>
      <c r="N26" s="43">
        <v>1</v>
      </c>
      <c r="O26" s="43">
        <v>1</v>
      </c>
      <c r="P26" s="43">
        <v>1</v>
      </c>
      <c r="Q26" s="43">
        <v>1</v>
      </c>
      <c r="R26" s="51">
        <v>1</v>
      </c>
      <c r="S26" s="43">
        <v>1</v>
      </c>
      <c r="T26" s="51">
        <v>0</v>
      </c>
      <c r="U26" s="43">
        <v>1</v>
      </c>
      <c r="V26" s="43">
        <v>1</v>
      </c>
      <c r="W26" s="43">
        <v>1</v>
      </c>
      <c r="X26" s="43">
        <v>1</v>
      </c>
      <c r="Y26" s="33">
        <f t="shared" si="1"/>
        <v>0.9</v>
      </c>
    </row>
    <row r="27" spans="1:25" ht="33.75" hidden="1" outlineLevel="1">
      <c r="A27" s="70"/>
      <c r="B27" s="71"/>
      <c r="C27" s="72"/>
      <c r="D27" s="73"/>
      <c r="E27" s="42" t="s">
        <v>37</v>
      </c>
      <c r="F27" s="43">
        <v>1</v>
      </c>
      <c r="G27" s="43">
        <v>1</v>
      </c>
      <c r="H27" s="43">
        <v>1</v>
      </c>
      <c r="I27" s="43">
        <v>1</v>
      </c>
      <c r="J27" s="43">
        <v>1</v>
      </c>
      <c r="K27" s="43">
        <v>1</v>
      </c>
      <c r="L27" s="43">
        <v>1</v>
      </c>
      <c r="M27" s="43">
        <v>1</v>
      </c>
      <c r="N27" s="43">
        <v>1</v>
      </c>
      <c r="O27" s="43">
        <v>1</v>
      </c>
      <c r="P27" s="43">
        <v>1</v>
      </c>
      <c r="Q27" s="43">
        <v>1</v>
      </c>
      <c r="R27" s="51">
        <v>1</v>
      </c>
      <c r="S27" s="43">
        <v>1</v>
      </c>
      <c r="T27" s="51">
        <v>0</v>
      </c>
      <c r="U27" s="43">
        <v>1</v>
      </c>
      <c r="V27" s="43">
        <v>1</v>
      </c>
      <c r="W27" s="43">
        <v>1</v>
      </c>
      <c r="X27" s="43">
        <v>1</v>
      </c>
      <c r="Y27" s="33">
        <f t="shared" si="1"/>
        <v>0.9</v>
      </c>
    </row>
    <row r="28" spans="1:25" ht="22.5" hidden="1" outlineLevel="1">
      <c r="A28" s="70"/>
      <c r="B28" s="71"/>
      <c r="C28" s="72"/>
      <c r="D28" s="73"/>
      <c r="E28" s="42" t="s">
        <v>38</v>
      </c>
      <c r="F28" s="43">
        <v>1</v>
      </c>
      <c r="G28" s="43">
        <v>1</v>
      </c>
      <c r="H28" s="43">
        <v>0</v>
      </c>
      <c r="I28" s="43">
        <v>1</v>
      </c>
      <c r="J28" s="43">
        <v>1</v>
      </c>
      <c r="K28" s="43">
        <v>1</v>
      </c>
      <c r="L28" s="43">
        <v>1</v>
      </c>
      <c r="M28" s="43">
        <v>1</v>
      </c>
      <c r="N28" s="43">
        <v>1</v>
      </c>
      <c r="O28" s="43">
        <v>1</v>
      </c>
      <c r="P28" s="43">
        <v>1</v>
      </c>
      <c r="Q28" s="43">
        <v>1</v>
      </c>
      <c r="R28" s="51">
        <v>0</v>
      </c>
      <c r="S28" s="43">
        <v>1</v>
      </c>
      <c r="T28" s="51">
        <v>0</v>
      </c>
      <c r="U28" s="43">
        <v>1</v>
      </c>
      <c r="V28" s="43">
        <v>0</v>
      </c>
      <c r="W28" s="43">
        <v>1</v>
      </c>
      <c r="X28" s="43">
        <v>1</v>
      </c>
      <c r="Y28" s="33">
        <f t="shared" si="1"/>
        <v>0.8</v>
      </c>
    </row>
    <row r="29" spans="1:25" ht="45" hidden="1" outlineLevel="1">
      <c r="A29" s="70"/>
      <c r="B29" s="71"/>
      <c r="C29" s="72"/>
      <c r="D29" s="73"/>
      <c r="E29" s="42" t="s">
        <v>39</v>
      </c>
      <c r="F29" s="43">
        <v>1</v>
      </c>
      <c r="G29" s="43">
        <v>1</v>
      </c>
      <c r="H29" s="43">
        <v>1</v>
      </c>
      <c r="I29" s="43">
        <v>1</v>
      </c>
      <c r="J29" s="43">
        <v>1</v>
      </c>
      <c r="K29" s="43">
        <v>1</v>
      </c>
      <c r="L29" s="43">
        <v>1</v>
      </c>
      <c r="M29" s="43">
        <v>1</v>
      </c>
      <c r="N29" s="43">
        <v>1</v>
      </c>
      <c r="O29" s="43">
        <v>1</v>
      </c>
      <c r="P29" s="43">
        <v>1</v>
      </c>
      <c r="Q29" s="43">
        <v>1</v>
      </c>
      <c r="R29" s="51">
        <v>1</v>
      </c>
      <c r="S29" s="43">
        <v>1</v>
      </c>
      <c r="T29" s="51">
        <v>0</v>
      </c>
      <c r="U29" s="43">
        <v>1</v>
      </c>
      <c r="V29" s="43">
        <v>0</v>
      </c>
      <c r="W29" s="43">
        <v>1</v>
      </c>
      <c r="X29" s="43">
        <v>1</v>
      </c>
      <c r="Y29" s="33">
        <f t="shared" si="1"/>
        <v>0.9</v>
      </c>
    </row>
    <row r="30" spans="1:25" ht="45" hidden="1" outlineLevel="1">
      <c r="A30" s="70"/>
      <c r="B30" s="71"/>
      <c r="C30" s="72"/>
      <c r="D30" s="73"/>
      <c r="E30" s="42" t="s">
        <v>40</v>
      </c>
      <c r="F30" s="43">
        <v>1</v>
      </c>
      <c r="G30" s="43">
        <v>1</v>
      </c>
      <c r="H30" s="43">
        <v>0</v>
      </c>
      <c r="I30" s="43">
        <v>1</v>
      </c>
      <c r="J30" s="43">
        <v>1</v>
      </c>
      <c r="K30" s="43">
        <v>1</v>
      </c>
      <c r="L30" s="43">
        <v>1</v>
      </c>
      <c r="M30" s="43">
        <v>1</v>
      </c>
      <c r="N30" s="43">
        <v>1</v>
      </c>
      <c r="O30" s="43">
        <v>1</v>
      </c>
      <c r="P30" s="43">
        <v>1</v>
      </c>
      <c r="Q30" s="43">
        <v>1</v>
      </c>
      <c r="R30" s="51">
        <v>1</v>
      </c>
      <c r="S30" s="43">
        <v>1</v>
      </c>
      <c r="T30" s="51">
        <v>0</v>
      </c>
      <c r="U30" s="43">
        <v>1</v>
      </c>
      <c r="V30" s="43">
        <v>1</v>
      </c>
      <c r="W30" s="43">
        <v>1</v>
      </c>
      <c r="X30" s="43">
        <v>1</v>
      </c>
      <c r="Y30" s="33">
        <f t="shared" si="1"/>
        <v>0.9</v>
      </c>
    </row>
    <row r="31" spans="1:25" ht="157.5" hidden="1" outlineLevel="1">
      <c r="A31" s="70"/>
      <c r="B31" s="71"/>
      <c r="C31" s="72"/>
      <c r="D31" s="73"/>
      <c r="E31" s="42" t="s">
        <v>50</v>
      </c>
      <c r="F31" s="43">
        <v>1</v>
      </c>
      <c r="G31" s="43">
        <v>1</v>
      </c>
      <c r="H31" s="43">
        <v>1</v>
      </c>
      <c r="I31" s="43">
        <v>1</v>
      </c>
      <c r="J31" s="43">
        <v>1</v>
      </c>
      <c r="K31" s="43">
        <v>1</v>
      </c>
      <c r="L31" s="43">
        <v>1</v>
      </c>
      <c r="M31" s="43">
        <v>1</v>
      </c>
      <c r="N31" s="43">
        <v>1</v>
      </c>
      <c r="O31" s="43">
        <v>1</v>
      </c>
      <c r="P31" s="43">
        <v>1</v>
      </c>
      <c r="Q31" s="43">
        <v>1</v>
      </c>
      <c r="R31" s="51">
        <v>1</v>
      </c>
      <c r="S31" s="43">
        <v>1</v>
      </c>
      <c r="T31" s="51">
        <v>0</v>
      </c>
      <c r="U31" s="43">
        <v>1</v>
      </c>
      <c r="V31" s="43">
        <v>1</v>
      </c>
      <c r="W31" s="43">
        <v>1</v>
      </c>
      <c r="X31" s="43">
        <v>1</v>
      </c>
      <c r="Y31" s="33">
        <f t="shared" si="1"/>
        <v>0.9</v>
      </c>
    </row>
    <row r="32" spans="1:25" ht="90" hidden="1" outlineLevel="1">
      <c r="A32" s="70"/>
      <c r="B32" s="71"/>
      <c r="C32" s="72"/>
      <c r="D32" s="73"/>
      <c r="E32" s="42" t="s">
        <v>51</v>
      </c>
      <c r="F32" s="43">
        <v>1</v>
      </c>
      <c r="G32" s="43">
        <v>1</v>
      </c>
      <c r="H32" s="43">
        <v>1</v>
      </c>
      <c r="I32" s="43">
        <v>1</v>
      </c>
      <c r="J32" s="43">
        <v>1</v>
      </c>
      <c r="K32" s="43">
        <v>1</v>
      </c>
      <c r="L32" s="43">
        <v>1</v>
      </c>
      <c r="M32" s="43">
        <v>1</v>
      </c>
      <c r="N32" s="43">
        <v>0</v>
      </c>
      <c r="O32" s="43">
        <v>1</v>
      </c>
      <c r="P32" s="43">
        <v>0</v>
      </c>
      <c r="Q32" s="43">
        <v>1</v>
      </c>
      <c r="R32" s="51">
        <v>1</v>
      </c>
      <c r="S32" s="43">
        <v>1</v>
      </c>
      <c r="T32" s="51">
        <v>0</v>
      </c>
      <c r="U32" s="43">
        <v>1</v>
      </c>
      <c r="V32" s="43">
        <v>1</v>
      </c>
      <c r="W32" s="43">
        <v>1</v>
      </c>
      <c r="X32" s="43">
        <v>1</v>
      </c>
      <c r="Y32" s="33">
        <f t="shared" si="1"/>
        <v>0.8</v>
      </c>
    </row>
    <row r="33" spans="1:25" ht="33.75" hidden="1" outlineLevel="1">
      <c r="A33" s="70"/>
      <c r="B33" s="71"/>
      <c r="C33" s="72"/>
      <c r="D33" s="73"/>
      <c r="E33" s="42" t="s">
        <v>52</v>
      </c>
      <c r="F33" s="43">
        <v>1</v>
      </c>
      <c r="G33" s="43">
        <v>1</v>
      </c>
      <c r="H33" s="43">
        <v>0</v>
      </c>
      <c r="I33" s="43">
        <v>1</v>
      </c>
      <c r="J33" s="43">
        <v>1</v>
      </c>
      <c r="K33" s="43">
        <v>1</v>
      </c>
      <c r="L33" s="43">
        <v>1</v>
      </c>
      <c r="M33" s="43">
        <v>1</v>
      </c>
      <c r="N33" s="43">
        <v>0</v>
      </c>
      <c r="O33" s="43">
        <v>0</v>
      </c>
      <c r="P33" s="43">
        <v>1</v>
      </c>
      <c r="Q33" s="43">
        <v>1</v>
      </c>
      <c r="R33" s="51">
        <v>0</v>
      </c>
      <c r="S33" s="43">
        <v>1</v>
      </c>
      <c r="T33" s="51">
        <v>0</v>
      </c>
      <c r="U33" s="43">
        <v>1</v>
      </c>
      <c r="V33" s="43">
        <v>1</v>
      </c>
      <c r="W33" s="43">
        <v>1</v>
      </c>
      <c r="X33" s="43">
        <v>1</v>
      </c>
      <c r="Y33" s="33">
        <f t="shared" si="1"/>
        <v>0.7</v>
      </c>
    </row>
    <row r="34" spans="1:25" ht="78.75" hidden="1" outlineLevel="1">
      <c r="A34" s="70"/>
      <c r="B34" s="71"/>
      <c r="C34" s="72"/>
      <c r="D34" s="73"/>
      <c r="E34" s="42" t="s">
        <v>53</v>
      </c>
      <c r="F34" s="43">
        <v>1</v>
      </c>
      <c r="G34" s="43">
        <v>1</v>
      </c>
      <c r="H34" s="43">
        <v>1</v>
      </c>
      <c r="I34" s="43">
        <v>1</v>
      </c>
      <c r="J34" s="43">
        <v>1</v>
      </c>
      <c r="K34" s="43">
        <v>1</v>
      </c>
      <c r="L34" s="43">
        <v>1</v>
      </c>
      <c r="M34" s="43">
        <v>1</v>
      </c>
      <c r="N34" s="43">
        <v>1</v>
      </c>
      <c r="O34" s="43">
        <v>0</v>
      </c>
      <c r="P34" s="43">
        <v>1</v>
      </c>
      <c r="Q34" s="43">
        <v>1</v>
      </c>
      <c r="R34" s="51">
        <v>1</v>
      </c>
      <c r="S34" s="43">
        <v>1</v>
      </c>
      <c r="T34" s="51">
        <v>0</v>
      </c>
      <c r="U34" s="43">
        <v>1</v>
      </c>
      <c r="V34" s="43">
        <v>1</v>
      </c>
      <c r="W34" s="43">
        <v>1</v>
      </c>
      <c r="X34" s="43">
        <v>1</v>
      </c>
      <c r="Y34" s="33">
        <f t="shared" si="1"/>
        <v>0.9</v>
      </c>
    </row>
    <row r="35" spans="1:25" ht="123.75" hidden="1" outlineLevel="1">
      <c r="A35" s="70"/>
      <c r="B35" s="71"/>
      <c r="C35" s="72"/>
      <c r="D35" s="73"/>
      <c r="E35" s="42" t="s">
        <v>54</v>
      </c>
      <c r="F35" s="43">
        <v>1</v>
      </c>
      <c r="G35" s="43">
        <v>1</v>
      </c>
      <c r="H35" s="43">
        <v>1</v>
      </c>
      <c r="I35" s="43">
        <v>1</v>
      </c>
      <c r="J35" s="43">
        <v>1</v>
      </c>
      <c r="K35" s="43">
        <v>1</v>
      </c>
      <c r="L35" s="43">
        <v>1</v>
      </c>
      <c r="M35" s="43">
        <v>1</v>
      </c>
      <c r="N35" s="43">
        <v>0</v>
      </c>
      <c r="O35" s="43">
        <v>0</v>
      </c>
      <c r="P35" s="43">
        <v>1</v>
      </c>
      <c r="Q35" s="43">
        <v>1</v>
      </c>
      <c r="R35" s="51">
        <v>1</v>
      </c>
      <c r="S35" s="43">
        <v>0</v>
      </c>
      <c r="T35" s="51">
        <v>0</v>
      </c>
      <c r="U35" s="43">
        <v>1</v>
      </c>
      <c r="V35" s="43">
        <v>1</v>
      </c>
      <c r="W35" s="43">
        <v>1</v>
      </c>
      <c r="X35" s="43">
        <v>1</v>
      </c>
      <c r="Y35" s="33">
        <f t="shared" si="1"/>
        <v>0.8</v>
      </c>
    </row>
    <row r="36" spans="1:25" ht="101.25" hidden="1" outlineLevel="1">
      <c r="A36" s="70"/>
      <c r="B36" s="71"/>
      <c r="C36" s="72"/>
      <c r="D36" s="73"/>
      <c r="E36" s="42" t="s">
        <v>155</v>
      </c>
      <c r="F36" s="43">
        <v>1</v>
      </c>
      <c r="G36" s="43">
        <v>1</v>
      </c>
      <c r="H36" s="43">
        <v>0</v>
      </c>
      <c r="I36" s="43">
        <v>0</v>
      </c>
      <c r="J36" s="43">
        <v>1</v>
      </c>
      <c r="K36" s="43">
        <v>1</v>
      </c>
      <c r="L36" s="43">
        <v>1</v>
      </c>
      <c r="M36" s="43">
        <v>1</v>
      </c>
      <c r="N36" s="43">
        <v>1</v>
      </c>
      <c r="O36" s="43">
        <v>0</v>
      </c>
      <c r="P36" s="43">
        <v>0</v>
      </c>
      <c r="Q36" s="43">
        <v>1</v>
      </c>
      <c r="R36" s="51">
        <v>1</v>
      </c>
      <c r="S36" s="43">
        <v>0</v>
      </c>
      <c r="T36" s="51">
        <v>0</v>
      </c>
      <c r="U36" s="43">
        <v>1</v>
      </c>
      <c r="V36" s="43">
        <v>1</v>
      </c>
      <c r="W36" s="43">
        <v>1</v>
      </c>
      <c r="X36" s="43">
        <v>1</v>
      </c>
      <c r="Y36" s="33">
        <f t="shared" si="1"/>
        <v>0.7</v>
      </c>
    </row>
    <row r="37" spans="1:25" ht="101.25" hidden="1" outlineLevel="1">
      <c r="A37" s="70"/>
      <c r="B37" s="71"/>
      <c r="C37" s="72"/>
      <c r="D37" s="73"/>
      <c r="E37" s="42" t="s">
        <v>42</v>
      </c>
      <c r="F37" s="43">
        <v>1</v>
      </c>
      <c r="G37" s="43">
        <v>1</v>
      </c>
      <c r="H37" s="43">
        <v>0</v>
      </c>
      <c r="I37" s="43">
        <v>0</v>
      </c>
      <c r="J37" s="43">
        <v>1</v>
      </c>
      <c r="K37" s="43">
        <v>1</v>
      </c>
      <c r="L37" s="43">
        <v>1</v>
      </c>
      <c r="M37" s="43">
        <v>1</v>
      </c>
      <c r="N37" s="43">
        <v>0</v>
      </c>
      <c r="O37" s="43">
        <v>0</v>
      </c>
      <c r="P37" s="43">
        <v>0</v>
      </c>
      <c r="Q37" s="43">
        <v>1</v>
      </c>
      <c r="R37" s="51">
        <v>1</v>
      </c>
      <c r="S37" s="43">
        <v>0</v>
      </c>
      <c r="T37" s="51">
        <v>0</v>
      </c>
      <c r="U37" s="43">
        <v>1</v>
      </c>
      <c r="V37" s="43">
        <v>1</v>
      </c>
      <c r="W37" s="43">
        <v>1</v>
      </c>
      <c r="X37" s="43">
        <v>1</v>
      </c>
      <c r="Y37" s="33">
        <f t="shared" si="1"/>
        <v>0.6</v>
      </c>
    </row>
    <row r="38" spans="1:25" ht="67.5" hidden="1" outlineLevel="1">
      <c r="A38" s="70"/>
      <c r="B38" s="71"/>
      <c r="C38" s="72"/>
      <c r="D38" s="73"/>
      <c r="E38" s="42" t="s">
        <v>43</v>
      </c>
      <c r="F38" s="43">
        <v>1</v>
      </c>
      <c r="G38" s="43">
        <v>1</v>
      </c>
      <c r="H38" s="43">
        <v>1</v>
      </c>
      <c r="I38" s="43">
        <v>0</v>
      </c>
      <c r="J38" s="43">
        <v>1</v>
      </c>
      <c r="K38" s="43">
        <v>0</v>
      </c>
      <c r="L38" s="43">
        <v>1</v>
      </c>
      <c r="M38" s="43">
        <v>1</v>
      </c>
      <c r="N38" s="43">
        <v>0</v>
      </c>
      <c r="O38" s="43">
        <v>0</v>
      </c>
      <c r="P38" s="43">
        <v>0</v>
      </c>
      <c r="Q38" s="43">
        <v>1</v>
      </c>
      <c r="R38" s="51">
        <v>1</v>
      </c>
      <c r="S38" s="43">
        <v>0</v>
      </c>
      <c r="T38" s="51">
        <v>0</v>
      </c>
      <c r="U38" s="43">
        <v>1</v>
      </c>
      <c r="V38" s="43">
        <v>1</v>
      </c>
      <c r="W38" s="43">
        <v>1</v>
      </c>
      <c r="X38" s="43">
        <v>1</v>
      </c>
      <c r="Y38" s="33">
        <f t="shared" si="1"/>
        <v>0.6</v>
      </c>
    </row>
    <row r="39" spans="1:25" ht="45" hidden="1" outlineLevel="1">
      <c r="A39" s="70"/>
      <c r="B39" s="71"/>
      <c r="C39" s="72"/>
      <c r="D39" s="73"/>
      <c r="E39" s="42" t="s">
        <v>44</v>
      </c>
      <c r="F39" s="43">
        <v>1</v>
      </c>
      <c r="G39" s="43">
        <v>1</v>
      </c>
      <c r="H39" s="43">
        <v>0</v>
      </c>
      <c r="I39" s="43">
        <v>0</v>
      </c>
      <c r="J39" s="43">
        <v>1</v>
      </c>
      <c r="K39" s="43">
        <v>1</v>
      </c>
      <c r="L39" s="43">
        <v>1</v>
      </c>
      <c r="M39" s="43">
        <v>1</v>
      </c>
      <c r="N39" s="43">
        <v>0</v>
      </c>
      <c r="O39" s="43">
        <v>0</v>
      </c>
      <c r="P39" s="43">
        <v>1</v>
      </c>
      <c r="Q39" s="43">
        <v>1</v>
      </c>
      <c r="R39" s="51">
        <v>1</v>
      </c>
      <c r="S39" s="43">
        <v>1</v>
      </c>
      <c r="T39" s="51">
        <v>0</v>
      </c>
      <c r="U39" s="43">
        <v>1</v>
      </c>
      <c r="V39" s="43">
        <v>1</v>
      </c>
      <c r="W39" s="43">
        <v>1</v>
      </c>
      <c r="X39" s="43">
        <v>1</v>
      </c>
      <c r="Y39" s="33">
        <f t="shared" si="1"/>
        <v>0.7</v>
      </c>
    </row>
    <row r="40" spans="1:25" ht="33.75" hidden="1" outlineLevel="1">
      <c r="A40" s="70"/>
      <c r="B40" s="71"/>
      <c r="C40" s="72"/>
      <c r="D40" s="73"/>
      <c r="E40" s="42" t="s">
        <v>45</v>
      </c>
      <c r="F40" s="43">
        <v>1</v>
      </c>
      <c r="G40" s="43">
        <v>1</v>
      </c>
      <c r="H40" s="43">
        <v>1</v>
      </c>
      <c r="I40" s="43">
        <v>0</v>
      </c>
      <c r="J40" s="43">
        <v>1</v>
      </c>
      <c r="K40" s="43">
        <v>0</v>
      </c>
      <c r="L40" s="43">
        <v>1</v>
      </c>
      <c r="M40" s="43">
        <v>0</v>
      </c>
      <c r="N40" s="43">
        <v>1</v>
      </c>
      <c r="O40" s="43">
        <v>0</v>
      </c>
      <c r="P40" s="43">
        <v>1</v>
      </c>
      <c r="Q40" s="43">
        <v>1</v>
      </c>
      <c r="R40" s="51">
        <v>1</v>
      </c>
      <c r="S40" s="43">
        <v>1</v>
      </c>
      <c r="T40" s="51">
        <v>0</v>
      </c>
      <c r="U40" s="43">
        <v>1</v>
      </c>
      <c r="V40" s="43">
        <v>1</v>
      </c>
      <c r="W40" s="43">
        <v>1</v>
      </c>
      <c r="X40" s="43">
        <v>1</v>
      </c>
      <c r="Y40" s="33">
        <f t="shared" si="1"/>
        <v>0.7</v>
      </c>
    </row>
    <row r="41" spans="1:25" ht="45" hidden="1" outlineLevel="1">
      <c r="A41" s="70"/>
      <c r="B41" s="71"/>
      <c r="C41" s="72"/>
      <c r="D41" s="73"/>
      <c r="E41" s="42" t="s">
        <v>46</v>
      </c>
      <c r="F41" s="43">
        <v>1</v>
      </c>
      <c r="G41" s="43">
        <v>1</v>
      </c>
      <c r="H41" s="43">
        <v>1</v>
      </c>
      <c r="I41" s="43">
        <v>0</v>
      </c>
      <c r="J41" s="43">
        <v>1</v>
      </c>
      <c r="K41" s="43">
        <v>1</v>
      </c>
      <c r="L41" s="43">
        <v>1</v>
      </c>
      <c r="M41" s="43">
        <v>1</v>
      </c>
      <c r="N41" s="43">
        <v>1</v>
      </c>
      <c r="O41" s="43">
        <v>0</v>
      </c>
      <c r="P41" s="43">
        <v>1</v>
      </c>
      <c r="Q41" s="43">
        <v>1</v>
      </c>
      <c r="R41" s="51">
        <v>1</v>
      </c>
      <c r="S41" s="43">
        <v>1</v>
      </c>
      <c r="T41" s="51">
        <v>0</v>
      </c>
      <c r="U41" s="43">
        <v>1</v>
      </c>
      <c r="V41" s="43">
        <v>1</v>
      </c>
      <c r="W41" s="43">
        <v>1</v>
      </c>
      <c r="X41" s="43">
        <v>1</v>
      </c>
      <c r="Y41" s="33">
        <f t="shared" si="1"/>
        <v>0.8</v>
      </c>
    </row>
    <row r="42" spans="1:25" ht="45" hidden="1" outlineLevel="1">
      <c r="A42" s="70"/>
      <c r="B42" s="71"/>
      <c r="C42" s="72"/>
      <c r="D42" s="73"/>
      <c r="E42" s="42" t="s">
        <v>47</v>
      </c>
      <c r="F42" s="43">
        <v>1</v>
      </c>
      <c r="G42" s="43">
        <v>1</v>
      </c>
      <c r="H42" s="43">
        <v>0</v>
      </c>
      <c r="I42" s="43">
        <v>1</v>
      </c>
      <c r="J42" s="43">
        <v>1</v>
      </c>
      <c r="K42" s="43">
        <v>0</v>
      </c>
      <c r="L42" s="43">
        <v>1</v>
      </c>
      <c r="M42" s="43">
        <v>0</v>
      </c>
      <c r="N42" s="43">
        <v>0</v>
      </c>
      <c r="O42" s="43">
        <v>0</v>
      </c>
      <c r="P42" s="43">
        <v>0</v>
      </c>
      <c r="Q42" s="43">
        <v>0</v>
      </c>
      <c r="R42" s="51">
        <v>1</v>
      </c>
      <c r="S42" s="43">
        <v>0</v>
      </c>
      <c r="T42" s="51">
        <v>0</v>
      </c>
      <c r="U42" s="43">
        <v>1</v>
      </c>
      <c r="V42" s="43">
        <v>1</v>
      </c>
      <c r="W42" s="43">
        <v>0</v>
      </c>
      <c r="X42" s="43">
        <v>1</v>
      </c>
      <c r="Y42" s="33">
        <f t="shared" si="1"/>
        <v>0.5</v>
      </c>
    </row>
    <row r="43" spans="1:25" ht="45" hidden="1" outlineLevel="1">
      <c r="A43" s="70"/>
      <c r="B43" s="71"/>
      <c r="C43" s="72"/>
      <c r="D43" s="73"/>
      <c r="E43" s="42" t="s">
        <v>48</v>
      </c>
      <c r="F43" s="43">
        <v>1</v>
      </c>
      <c r="G43" s="43">
        <v>1</v>
      </c>
      <c r="H43" s="43">
        <v>1</v>
      </c>
      <c r="I43" s="43">
        <v>1</v>
      </c>
      <c r="J43" s="43">
        <v>1</v>
      </c>
      <c r="K43" s="43">
        <v>1</v>
      </c>
      <c r="L43" s="43">
        <v>1</v>
      </c>
      <c r="M43" s="43">
        <v>1</v>
      </c>
      <c r="N43" s="43">
        <v>1</v>
      </c>
      <c r="O43" s="43">
        <v>0</v>
      </c>
      <c r="P43" s="43">
        <v>1</v>
      </c>
      <c r="Q43" s="43">
        <v>1</v>
      </c>
      <c r="R43" s="51">
        <v>1</v>
      </c>
      <c r="S43" s="43">
        <v>0</v>
      </c>
      <c r="T43" s="51">
        <v>0</v>
      </c>
      <c r="U43" s="43">
        <v>1</v>
      </c>
      <c r="V43" s="43">
        <v>0</v>
      </c>
      <c r="W43" s="43">
        <v>1</v>
      </c>
      <c r="X43" s="43">
        <v>1</v>
      </c>
      <c r="Y43" s="33">
        <f t="shared" si="1"/>
        <v>0.8</v>
      </c>
    </row>
    <row r="44" spans="1:25" ht="56.25" hidden="1" outlineLevel="1">
      <c r="A44" s="70"/>
      <c r="B44" s="71"/>
      <c r="C44" s="72"/>
      <c r="D44" s="73"/>
      <c r="E44" s="42" t="s">
        <v>49</v>
      </c>
      <c r="F44" s="43">
        <v>1</v>
      </c>
      <c r="G44" s="43">
        <v>1</v>
      </c>
      <c r="H44" s="43">
        <v>1</v>
      </c>
      <c r="I44" s="43">
        <v>1</v>
      </c>
      <c r="J44" s="43">
        <v>1</v>
      </c>
      <c r="K44" s="43">
        <v>1</v>
      </c>
      <c r="L44" s="43">
        <v>1</v>
      </c>
      <c r="M44" s="43">
        <v>1</v>
      </c>
      <c r="N44" s="43">
        <v>1</v>
      </c>
      <c r="O44" s="43">
        <v>0</v>
      </c>
      <c r="P44" s="43">
        <v>1</v>
      </c>
      <c r="Q44" s="43">
        <v>1</v>
      </c>
      <c r="R44" s="51">
        <v>1</v>
      </c>
      <c r="S44" s="43">
        <v>1</v>
      </c>
      <c r="T44" s="51">
        <v>0</v>
      </c>
      <c r="U44" s="43">
        <v>1</v>
      </c>
      <c r="V44" s="43">
        <v>1</v>
      </c>
      <c r="W44" s="43">
        <v>1</v>
      </c>
      <c r="X44" s="43">
        <v>1</v>
      </c>
      <c r="Y44" s="33">
        <f t="shared" si="1"/>
        <v>0.9</v>
      </c>
    </row>
    <row r="45" spans="1:25" ht="48.75" customHeight="1" collapsed="1">
      <c r="A45" s="70"/>
      <c r="B45" s="71"/>
      <c r="C45" s="72"/>
      <c r="D45" s="72"/>
      <c r="E45" s="49" t="s">
        <v>151</v>
      </c>
      <c r="F45" s="39">
        <f t="shared" ref="F45:X45" si="6">IF(SUM(F46:F49)&gt;100,100,IF(SUM(F46:F49)&lt;100,SUM(F46:F49)))</f>
        <v>100</v>
      </c>
      <c r="G45" s="39">
        <f t="shared" si="6"/>
        <v>100</v>
      </c>
      <c r="H45" s="39">
        <f t="shared" si="6"/>
        <v>60</v>
      </c>
      <c r="I45" s="39">
        <f t="shared" si="6"/>
        <v>90</v>
      </c>
      <c r="J45" s="39">
        <f t="shared" si="6"/>
        <v>100</v>
      </c>
      <c r="K45" s="39">
        <f t="shared" si="6"/>
        <v>60</v>
      </c>
      <c r="L45" s="39">
        <f t="shared" si="6"/>
        <v>100</v>
      </c>
      <c r="M45" s="39">
        <f t="shared" si="6"/>
        <v>90</v>
      </c>
      <c r="N45" s="39">
        <f t="shared" si="6"/>
        <v>0</v>
      </c>
      <c r="O45" s="39">
        <f t="shared" si="6"/>
        <v>0</v>
      </c>
      <c r="P45" s="39">
        <f t="shared" si="6"/>
        <v>100</v>
      </c>
      <c r="Q45" s="39">
        <f t="shared" si="6"/>
        <v>90</v>
      </c>
      <c r="R45" s="50">
        <f t="shared" si="6"/>
        <v>90</v>
      </c>
      <c r="S45" s="39">
        <f t="shared" si="6"/>
        <v>60</v>
      </c>
      <c r="T45" s="50">
        <f t="shared" si="6"/>
        <v>0</v>
      </c>
      <c r="U45" s="39">
        <f t="shared" si="6"/>
        <v>100</v>
      </c>
      <c r="V45" s="39">
        <f t="shared" si="6"/>
        <v>100</v>
      </c>
      <c r="W45" s="39">
        <f t="shared" si="6"/>
        <v>90</v>
      </c>
      <c r="X45" s="39">
        <f t="shared" si="6"/>
        <v>100</v>
      </c>
      <c r="Y45" s="33">
        <f t="shared" si="1"/>
        <v>75.3</v>
      </c>
    </row>
    <row r="46" spans="1:25" ht="11.25" hidden="1" customHeight="1" outlineLevel="1">
      <c r="A46" s="70"/>
      <c r="B46" s="71"/>
      <c r="C46" s="72"/>
      <c r="D46" s="72"/>
      <c r="E46" s="42" t="s">
        <v>55</v>
      </c>
      <c r="F46" s="43">
        <v>30</v>
      </c>
      <c r="G46" s="43">
        <v>30</v>
      </c>
      <c r="H46" s="43">
        <v>30</v>
      </c>
      <c r="I46" s="43">
        <v>30</v>
      </c>
      <c r="J46" s="43">
        <v>30</v>
      </c>
      <c r="K46" s="43">
        <v>30</v>
      </c>
      <c r="L46" s="43">
        <v>30</v>
      </c>
      <c r="M46" s="43">
        <v>30</v>
      </c>
      <c r="N46" s="43">
        <v>0</v>
      </c>
      <c r="O46" s="43">
        <v>0</v>
      </c>
      <c r="P46" s="43">
        <v>30</v>
      </c>
      <c r="Q46" s="43">
        <v>30</v>
      </c>
      <c r="R46" s="51">
        <v>30</v>
      </c>
      <c r="S46" s="43">
        <v>30</v>
      </c>
      <c r="T46" s="51">
        <v>0</v>
      </c>
      <c r="U46" s="43">
        <v>30</v>
      </c>
      <c r="V46" s="43">
        <v>30</v>
      </c>
      <c r="W46" s="43">
        <v>30</v>
      </c>
      <c r="X46" s="43">
        <v>30</v>
      </c>
      <c r="Y46" s="33">
        <f t="shared" si="1"/>
        <v>25.3</v>
      </c>
    </row>
    <row r="47" spans="1:25" ht="11.25" hidden="1" customHeight="1" outlineLevel="1">
      <c r="A47" s="70"/>
      <c r="B47" s="71"/>
      <c r="C47" s="72"/>
      <c r="D47" s="72"/>
      <c r="E47" s="42" t="s">
        <v>56</v>
      </c>
      <c r="F47" s="43">
        <v>30</v>
      </c>
      <c r="G47" s="43">
        <v>30</v>
      </c>
      <c r="H47" s="43">
        <v>30</v>
      </c>
      <c r="I47" s="43">
        <v>0</v>
      </c>
      <c r="J47" s="43">
        <v>30</v>
      </c>
      <c r="K47" s="43">
        <v>30</v>
      </c>
      <c r="L47" s="43">
        <v>30</v>
      </c>
      <c r="M47" s="43">
        <v>30</v>
      </c>
      <c r="N47" s="43">
        <v>0</v>
      </c>
      <c r="O47" s="43">
        <v>0</v>
      </c>
      <c r="P47" s="43">
        <v>30</v>
      </c>
      <c r="Q47" s="43">
        <v>30</v>
      </c>
      <c r="R47" s="51">
        <v>30</v>
      </c>
      <c r="S47" s="43">
        <v>30</v>
      </c>
      <c r="T47" s="51">
        <v>0</v>
      </c>
      <c r="U47" s="43">
        <v>30</v>
      </c>
      <c r="V47" s="43">
        <v>30</v>
      </c>
      <c r="W47" s="43">
        <v>30</v>
      </c>
      <c r="X47" s="43">
        <v>30</v>
      </c>
      <c r="Y47" s="33">
        <f t="shared" si="1"/>
        <v>23.7</v>
      </c>
    </row>
    <row r="48" spans="1:25" ht="45" hidden="1" customHeight="1" outlineLevel="1">
      <c r="A48" s="70"/>
      <c r="B48" s="71"/>
      <c r="C48" s="72"/>
      <c r="D48" s="72"/>
      <c r="E48" s="42" t="s">
        <v>57</v>
      </c>
      <c r="F48" s="43">
        <v>30</v>
      </c>
      <c r="G48" s="43">
        <v>30</v>
      </c>
      <c r="H48" s="43">
        <v>0</v>
      </c>
      <c r="I48" s="43">
        <v>30</v>
      </c>
      <c r="J48" s="43">
        <v>30</v>
      </c>
      <c r="K48" s="43">
        <v>0</v>
      </c>
      <c r="L48" s="43">
        <v>30</v>
      </c>
      <c r="M48" s="43">
        <v>0</v>
      </c>
      <c r="N48" s="43">
        <v>0</v>
      </c>
      <c r="O48" s="43">
        <v>0</v>
      </c>
      <c r="P48" s="43">
        <v>30</v>
      </c>
      <c r="Q48" s="43">
        <v>30</v>
      </c>
      <c r="R48" s="51">
        <v>30</v>
      </c>
      <c r="S48" s="43">
        <v>0</v>
      </c>
      <c r="T48" s="51">
        <v>0</v>
      </c>
      <c r="U48" s="43">
        <v>30</v>
      </c>
      <c r="V48" s="43">
        <v>30</v>
      </c>
      <c r="W48" s="43">
        <v>0</v>
      </c>
      <c r="X48" s="43">
        <v>30</v>
      </c>
      <c r="Y48" s="33">
        <f t="shared" si="1"/>
        <v>17.399999999999999</v>
      </c>
    </row>
    <row r="49" spans="1:25" ht="45" hidden="1" customHeight="1" outlineLevel="1">
      <c r="A49" s="70"/>
      <c r="B49" s="71"/>
      <c r="C49" s="72"/>
      <c r="D49" s="72"/>
      <c r="E49" s="42" t="s">
        <v>58</v>
      </c>
      <c r="F49" s="43">
        <v>30</v>
      </c>
      <c r="G49" s="43">
        <v>30</v>
      </c>
      <c r="H49" s="43">
        <v>0</v>
      </c>
      <c r="I49" s="43">
        <v>30</v>
      </c>
      <c r="J49" s="43">
        <v>30</v>
      </c>
      <c r="K49" s="43">
        <v>0</v>
      </c>
      <c r="L49" s="43">
        <v>30</v>
      </c>
      <c r="M49" s="43">
        <v>30</v>
      </c>
      <c r="N49" s="43">
        <v>0</v>
      </c>
      <c r="O49" s="43">
        <v>0</v>
      </c>
      <c r="P49" s="43">
        <v>30</v>
      </c>
      <c r="Q49" s="43">
        <v>0</v>
      </c>
      <c r="R49" s="51">
        <v>0</v>
      </c>
      <c r="S49" s="43">
        <v>0</v>
      </c>
      <c r="T49" s="51">
        <v>0</v>
      </c>
      <c r="U49" s="43">
        <v>30</v>
      </c>
      <c r="V49" s="43">
        <v>30</v>
      </c>
      <c r="W49" s="43">
        <v>30</v>
      </c>
      <c r="X49" s="43">
        <v>30</v>
      </c>
      <c r="Y49" s="33">
        <f t="shared" si="1"/>
        <v>17.399999999999999</v>
      </c>
    </row>
    <row r="50" spans="1:25" ht="69" customHeight="1" collapsed="1">
      <c r="A50" s="70"/>
      <c r="B50" s="71"/>
      <c r="C50" s="72"/>
      <c r="D50" s="72"/>
      <c r="E50" s="38" t="s">
        <v>113</v>
      </c>
      <c r="F50" s="39">
        <f t="shared" ref="F50:X50" si="7">ROUND(((F51+F52)/(2*F53)*100),1)</f>
        <v>98.1</v>
      </c>
      <c r="G50" s="39">
        <f t="shared" si="7"/>
        <v>98.1</v>
      </c>
      <c r="H50" s="39">
        <f t="shared" si="7"/>
        <v>90</v>
      </c>
      <c r="I50" s="39">
        <f t="shared" si="7"/>
        <v>98.3</v>
      </c>
      <c r="J50" s="39">
        <f t="shared" si="7"/>
        <v>94.4</v>
      </c>
      <c r="K50" s="39">
        <f t="shared" si="7"/>
        <v>95.1</v>
      </c>
      <c r="L50" s="39">
        <f t="shared" si="7"/>
        <v>98.1</v>
      </c>
      <c r="M50" s="39">
        <f t="shared" si="7"/>
        <v>92.9</v>
      </c>
      <c r="N50" s="39">
        <f t="shared" si="7"/>
        <v>84.3</v>
      </c>
      <c r="O50" s="39">
        <f t="shared" si="7"/>
        <v>95.4</v>
      </c>
      <c r="P50" s="39">
        <f t="shared" si="7"/>
        <v>92.9</v>
      </c>
      <c r="Q50" s="39">
        <f t="shared" si="7"/>
        <v>96.6</v>
      </c>
      <c r="R50" s="50">
        <f t="shared" si="7"/>
        <v>90.4</v>
      </c>
      <c r="S50" s="39">
        <f t="shared" si="7"/>
        <v>95.5</v>
      </c>
      <c r="T50" s="50">
        <f t="shared" si="7"/>
        <v>96.3</v>
      </c>
      <c r="U50" s="39">
        <f t="shared" si="7"/>
        <v>95.9</v>
      </c>
      <c r="V50" s="39">
        <f t="shared" si="7"/>
        <v>94.2</v>
      </c>
      <c r="W50" s="39">
        <f t="shared" si="7"/>
        <v>82.7</v>
      </c>
      <c r="X50" s="39">
        <f t="shared" si="7"/>
        <v>97.5</v>
      </c>
      <c r="Y50" s="33">
        <f t="shared" si="1"/>
        <v>94</v>
      </c>
    </row>
    <row r="51" spans="1:25" ht="45" customHeight="1" outlineLevel="1">
      <c r="A51" s="70"/>
      <c r="B51" s="71"/>
      <c r="C51" s="72"/>
      <c r="D51" s="72"/>
      <c r="E51" s="42" t="s">
        <v>59</v>
      </c>
      <c r="F51" s="44">
        <v>461</v>
      </c>
      <c r="G51" s="44">
        <v>510</v>
      </c>
      <c r="H51" s="44">
        <v>65</v>
      </c>
      <c r="I51" s="44">
        <v>591</v>
      </c>
      <c r="J51" s="44">
        <v>34</v>
      </c>
      <c r="K51" s="44">
        <v>286</v>
      </c>
      <c r="L51" s="44">
        <v>591</v>
      </c>
      <c r="M51" s="44">
        <v>67</v>
      </c>
      <c r="N51" s="44">
        <v>77</v>
      </c>
      <c r="O51" s="44">
        <v>212</v>
      </c>
      <c r="P51" s="44">
        <v>55</v>
      </c>
      <c r="Q51" s="44">
        <v>428</v>
      </c>
      <c r="R51" s="76">
        <v>87</v>
      </c>
      <c r="S51" s="44">
        <v>99</v>
      </c>
      <c r="T51" s="52">
        <v>120</v>
      </c>
      <c r="U51" s="44">
        <v>60</v>
      </c>
      <c r="V51" s="44">
        <v>102</v>
      </c>
      <c r="W51" s="44">
        <v>24</v>
      </c>
      <c r="X51" s="44">
        <v>60</v>
      </c>
      <c r="Y51" s="33">
        <f>SUM(F51:X51)</f>
        <v>3929</v>
      </c>
    </row>
    <row r="52" spans="1:25" ht="56.25" customHeight="1" outlineLevel="1">
      <c r="A52" s="70"/>
      <c r="B52" s="71"/>
      <c r="C52" s="72"/>
      <c r="D52" s="72"/>
      <c r="E52" s="42" t="s">
        <v>60</v>
      </c>
      <c r="F52" s="44">
        <v>451</v>
      </c>
      <c r="G52" s="44">
        <v>502</v>
      </c>
      <c r="H52" s="44">
        <v>61</v>
      </c>
      <c r="I52" s="44">
        <v>589</v>
      </c>
      <c r="J52" s="44">
        <v>34</v>
      </c>
      <c r="K52" s="44">
        <v>273</v>
      </c>
      <c r="L52" s="44">
        <v>586</v>
      </c>
      <c r="M52" s="44">
        <v>63</v>
      </c>
      <c r="N52" s="44">
        <v>68</v>
      </c>
      <c r="O52" s="44">
        <v>204</v>
      </c>
      <c r="P52" s="44">
        <v>49</v>
      </c>
      <c r="Q52" s="44">
        <v>416</v>
      </c>
      <c r="R52" s="76">
        <v>74</v>
      </c>
      <c r="S52" s="44">
        <v>92</v>
      </c>
      <c r="T52" s="52">
        <v>115</v>
      </c>
      <c r="U52" s="44">
        <v>57</v>
      </c>
      <c r="V52" s="44">
        <v>92</v>
      </c>
      <c r="W52" s="44">
        <v>19</v>
      </c>
      <c r="X52" s="44">
        <v>59</v>
      </c>
      <c r="Y52" s="33">
        <f>SUM(F52:X52)</f>
        <v>3804</v>
      </c>
    </row>
    <row r="53" spans="1:25" ht="22.5" customHeight="1" outlineLevel="1">
      <c r="A53" s="70"/>
      <c r="B53" s="71"/>
      <c r="C53" s="72"/>
      <c r="D53" s="72"/>
      <c r="E53" s="42" t="s">
        <v>61</v>
      </c>
      <c r="F53" s="44">
        <v>465</v>
      </c>
      <c r="G53" s="44">
        <v>516</v>
      </c>
      <c r="H53" s="44">
        <v>70</v>
      </c>
      <c r="I53" s="44">
        <v>600</v>
      </c>
      <c r="J53" s="44">
        <v>36</v>
      </c>
      <c r="K53" s="44">
        <v>294</v>
      </c>
      <c r="L53" s="44">
        <v>600</v>
      </c>
      <c r="M53" s="44">
        <v>70</v>
      </c>
      <c r="N53" s="44">
        <v>86</v>
      </c>
      <c r="O53" s="44">
        <v>218</v>
      </c>
      <c r="P53" s="44">
        <v>56</v>
      </c>
      <c r="Q53" s="44">
        <v>437</v>
      </c>
      <c r="R53" s="52">
        <v>89</v>
      </c>
      <c r="S53" s="44">
        <v>100</v>
      </c>
      <c r="T53" s="52">
        <v>122</v>
      </c>
      <c r="U53" s="44">
        <v>61</v>
      </c>
      <c r="V53" s="44">
        <v>103</v>
      </c>
      <c r="W53" s="44">
        <v>26</v>
      </c>
      <c r="X53" s="44">
        <v>61</v>
      </c>
      <c r="Y53" s="45">
        <f>SUM(F53:X53)</f>
        <v>4010</v>
      </c>
    </row>
    <row r="54" spans="1:25" ht="14.25" customHeight="1">
      <c r="A54" s="70"/>
      <c r="B54" s="71"/>
      <c r="C54" s="71"/>
      <c r="D54" s="34"/>
      <c r="E54" s="35" t="s">
        <v>27</v>
      </c>
      <c r="F54" s="36">
        <f t="shared" ref="F54:X54" si="8">ROUND((F55*0.3+F61*0.4+F64*0.3),0)</f>
        <v>100</v>
      </c>
      <c r="G54" s="36">
        <f t="shared" si="8"/>
        <v>100</v>
      </c>
      <c r="H54" s="36">
        <f t="shared" si="8"/>
        <v>87</v>
      </c>
      <c r="I54" s="36">
        <f t="shared" si="8"/>
        <v>99</v>
      </c>
      <c r="J54" s="36">
        <f t="shared" si="8"/>
        <v>99</v>
      </c>
      <c r="K54" s="36">
        <f t="shared" si="8"/>
        <v>91</v>
      </c>
      <c r="L54" s="36">
        <f t="shared" si="8"/>
        <v>99</v>
      </c>
      <c r="M54" s="36">
        <f t="shared" si="8"/>
        <v>98</v>
      </c>
      <c r="N54" s="36">
        <f t="shared" si="8"/>
        <v>99</v>
      </c>
      <c r="O54" s="36">
        <f t="shared" si="8"/>
        <v>99</v>
      </c>
      <c r="P54" s="36">
        <f t="shared" si="8"/>
        <v>92</v>
      </c>
      <c r="Q54" s="36">
        <f t="shared" si="8"/>
        <v>98</v>
      </c>
      <c r="R54" s="50">
        <f t="shared" si="8"/>
        <v>99</v>
      </c>
      <c r="S54" s="36">
        <f t="shared" si="8"/>
        <v>99</v>
      </c>
      <c r="T54" s="50">
        <f t="shared" si="8"/>
        <v>96</v>
      </c>
      <c r="U54" s="36">
        <f t="shared" si="8"/>
        <v>99</v>
      </c>
      <c r="V54" s="36">
        <f t="shared" si="8"/>
        <v>72</v>
      </c>
      <c r="W54" s="36">
        <f t="shared" si="8"/>
        <v>98</v>
      </c>
      <c r="X54" s="36">
        <f t="shared" si="8"/>
        <v>99</v>
      </c>
      <c r="Y54" s="33">
        <f t="shared" ref="Y54:Y61" si="9">ROUND((SUM(F54:X54)/19),1)</f>
        <v>95.9</v>
      </c>
    </row>
    <row r="55" spans="1:25" ht="36.75" customHeight="1">
      <c r="A55" s="70"/>
      <c r="B55" s="71"/>
      <c r="C55" s="71"/>
      <c r="D55" s="72"/>
      <c r="E55" s="38" t="s">
        <v>152</v>
      </c>
      <c r="F55" s="39">
        <f t="shared" ref="F55:X55" si="10">SUM(F56:F60)</f>
        <v>100</v>
      </c>
      <c r="G55" s="39">
        <f t="shared" si="10"/>
        <v>100</v>
      </c>
      <c r="H55" s="39">
        <f t="shared" si="10"/>
        <v>60</v>
      </c>
      <c r="I55" s="39">
        <f t="shared" si="10"/>
        <v>100</v>
      </c>
      <c r="J55" s="39">
        <f t="shared" si="10"/>
        <v>100</v>
      </c>
      <c r="K55" s="39">
        <f t="shared" si="10"/>
        <v>80</v>
      </c>
      <c r="L55" s="39">
        <f t="shared" si="10"/>
        <v>100</v>
      </c>
      <c r="M55" s="39">
        <f t="shared" si="10"/>
        <v>100</v>
      </c>
      <c r="N55" s="39">
        <f t="shared" si="10"/>
        <v>100</v>
      </c>
      <c r="O55" s="39">
        <f t="shared" si="10"/>
        <v>100</v>
      </c>
      <c r="P55" s="39">
        <f t="shared" si="10"/>
        <v>80</v>
      </c>
      <c r="Q55" s="39">
        <f t="shared" si="10"/>
        <v>100</v>
      </c>
      <c r="R55" s="50">
        <f t="shared" si="10"/>
        <v>100</v>
      </c>
      <c r="S55" s="39">
        <f t="shared" si="10"/>
        <v>100</v>
      </c>
      <c r="T55" s="50">
        <f t="shared" si="10"/>
        <v>100</v>
      </c>
      <c r="U55" s="39">
        <f t="shared" si="10"/>
        <v>100</v>
      </c>
      <c r="V55" s="39">
        <f t="shared" si="10"/>
        <v>20</v>
      </c>
      <c r="W55" s="39">
        <f t="shared" si="10"/>
        <v>100</v>
      </c>
      <c r="X55" s="39">
        <f t="shared" si="10"/>
        <v>100</v>
      </c>
      <c r="Y55" s="33">
        <f t="shared" si="9"/>
        <v>91.6</v>
      </c>
    </row>
    <row r="56" spans="1:25" ht="22.5" outlineLevel="1">
      <c r="A56" s="70"/>
      <c r="B56" s="71"/>
      <c r="C56" s="71"/>
      <c r="D56" s="72"/>
      <c r="E56" s="42" t="s">
        <v>62</v>
      </c>
      <c r="F56" s="43">
        <v>20</v>
      </c>
      <c r="G56" s="43">
        <v>20</v>
      </c>
      <c r="H56" s="43">
        <v>0</v>
      </c>
      <c r="I56" s="43">
        <v>20</v>
      </c>
      <c r="J56" s="43">
        <v>20</v>
      </c>
      <c r="K56" s="43">
        <v>20</v>
      </c>
      <c r="L56" s="43">
        <v>20</v>
      </c>
      <c r="M56" s="43">
        <v>20</v>
      </c>
      <c r="N56" s="43">
        <v>20</v>
      </c>
      <c r="O56" s="43">
        <v>20</v>
      </c>
      <c r="P56" s="43">
        <v>20</v>
      </c>
      <c r="Q56" s="43">
        <v>20</v>
      </c>
      <c r="R56" s="51">
        <v>20</v>
      </c>
      <c r="S56" s="43">
        <v>20</v>
      </c>
      <c r="T56" s="51">
        <v>20</v>
      </c>
      <c r="U56" s="43">
        <v>20</v>
      </c>
      <c r="V56" s="43">
        <v>20</v>
      </c>
      <c r="W56" s="43">
        <v>20</v>
      </c>
      <c r="X56" s="43">
        <v>20</v>
      </c>
      <c r="Y56" s="33">
        <f t="shared" si="9"/>
        <v>18.899999999999999</v>
      </c>
    </row>
    <row r="57" spans="1:25" ht="22.5" outlineLevel="1">
      <c r="A57" s="70"/>
      <c r="B57" s="71"/>
      <c r="C57" s="71"/>
      <c r="D57" s="72"/>
      <c r="E57" s="42" t="s">
        <v>63</v>
      </c>
      <c r="F57" s="43">
        <v>20</v>
      </c>
      <c r="G57" s="43">
        <v>20</v>
      </c>
      <c r="H57" s="43">
        <v>0</v>
      </c>
      <c r="I57" s="43">
        <v>20</v>
      </c>
      <c r="J57" s="43">
        <v>20</v>
      </c>
      <c r="K57" s="43">
        <v>20</v>
      </c>
      <c r="L57" s="43">
        <v>20</v>
      </c>
      <c r="M57" s="43">
        <v>20</v>
      </c>
      <c r="N57" s="43">
        <v>20</v>
      </c>
      <c r="O57" s="43">
        <v>20</v>
      </c>
      <c r="P57" s="43">
        <v>20</v>
      </c>
      <c r="Q57" s="43">
        <v>20</v>
      </c>
      <c r="R57" s="51">
        <v>20</v>
      </c>
      <c r="S57" s="43">
        <v>20</v>
      </c>
      <c r="T57" s="51">
        <v>20</v>
      </c>
      <c r="U57" s="43">
        <v>20</v>
      </c>
      <c r="V57" s="43">
        <v>0</v>
      </c>
      <c r="W57" s="43">
        <v>20</v>
      </c>
      <c r="X57" s="43">
        <v>20</v>
      </c>
      <c r="Y57" s="33">
        <f t="shared" si="9"/>
        <v>17.899999999999999</v>
      </c>
    </row>
    <row r="58" spans="1:25" outlineLevel="1">
      <c r="A58" s="70"/>
      <c r="B58" s="71"/>
      <c r="C58" s="71"/>
      <c r="D58" s="72"/>
      <c r="E58" s="42" t="s">
        <v>64</v>
      </c>
      <c r="F58" s="43">
        <v>20</v>
      </c>
      <c r="G58" s="43">
        <v>20</v>
      </c>
      <c r="H58" s="43">
        <v>20</v>
      </c>
      <c r="I58" s="43">
        <v>20</v>
      </c>
      <c r="J58" s="43">
        <v>20</v>
      </c>
      <c r="K58" s="43">
        <v>0</v>
      </c>
      <c r="L58" s="43">
        <v>20</v>
      </c>
      <c r="M58" s="43">
        <v>20</v>
      </c>
      <c r="N58" s="43">
        <v>20</v>
      </c>
      <c r="O58" s="43">
        <v>20</v>
      </c>
      <c r="P58" s="43">
        <v>0</v>
      </c>
      <c r="Q58" s="43">
        <v>20</v>
      </c>
      <c r="R58" s="51">
        <v>20</v>
      </c>
      <c r="S58" s="43">
        <v>20</v>
      </c>
      <c r="T58" s="51">
        <v>20</v>
      </c>
      <c r="U58" s="43">
        <v>20</v>
      </c>
      <c r="V58" s="43">
        <v>0</v>
      </c>
      <c r="W58" s="43">
        <v>20</v>
      </c>
      <c r="X58" s="43">
        <v>20</v>
      </c>
      <c r="Y58" s="33">
        <f t="shared" si="9"/>
        <v>16.8</v>
      </c>
    </row>
    <row r="59" spans="1:25" ht="33.75" outlineLevel="1">
      <c r="A59" s="70"/>
      <c r="B59" s="71"/>
      <c r="C59" s="71"/>
      <c r="D59" s="72"/>
      <c r="E59" s="42" t="s">
        <v>65</v>
      </c>
      <c r="F59" s="43">
        <v>20</v>
      </c>
      <c r="G59" s="43">
        <v>20</v>
      </c>
      <c r="H59" s="43">
        <v>20</v>
      </c>
      <c r="I59" s="43">
        <v>20</v>
      </c>
      <c r="J59" s="43">
        <v>20</v>
      </c>
      <c r="K59" s="43">
        <v>20</v>
      </c>
      <c r="L59" s="43">
        <v>20</v>
      </c>
      <c r="M59" s="43">
        <v>20</v>
      </c>
      <c r="N59" s="43">
        <v>20</v>
      </c>
      <c r="O59" s="43">
        <v>20</v>
      </c>
      <c r="P59" s="43">
        <v>20</v>
      </c>
      <c r="Q59" s="43">
        <v>20</v>
      </c>
      <c r="R59" s="51">
        <v>20</v>
      </c>
      <c r="S59" s="43">
        <v>20</v>
      </c>
      <c r="T59" s="51">
        <v>20</v>
      </c>
      <c r="U59" s="43">
        <v>20</v>
      </c>
      <c r="V59" s="43">
        <v>0</v>
      </c>
      <c r="W59" s="43">
        <v>20</v>
      </c>
      <c r="X59" s="43">
        <v>20</v>
      </c>
      <c r="Y59" s="33">
        <f t="shared" si="9"/>
        <v>18.899999999999999</v>
      </c>
    </row>
    <row r="60" spans="1:25" ht="22.5" outlineLevel="1">
      <c r="A60" s="70"/>
      <c r="B60" s="71"/>
      <c r="C60" s="71"/>
      <c r="D60" s="72"/>
      <c r="E60" s="42" t="s">
        <v>66</v>
      </c>
      <c r="F60" s="43">
        <v>20</v>
      </c>
      <c r="G60" s="43">
        <v>20</v>
      </c>
      <c r="H60" s="43">
        <v>20</v>
      </c>
      <c r="I60" s="43">
        <v>20</v>
      </c>
      <c r="J60" s="43">
        <v>20</v>
      </c>
      <c r="K60" s="43">
        <v>20</v>
      </c>
      <c r="L60" s="43">
        <v>20</v>
      </c>
      <c r="M60" s="43">
        <v>20</v>
      </c>
      <c r="N60" s="43">
        <v>20</v>
      </c>
      <c r="O60" s="43">
        <v>20</v>
      </c>
      <c r="P60" s="43">
        <v>20</v>
      </c>
      <c r="Q60" s="43">
        <v>20</v>
      </c>
      <c r="R60" s="51">
        <v>20</v>
      </c>
      <c r="S60" s="43">
        <v>20</v>
      </c>
      <c r="T60" s="51">
        <v>20</v>
      </c>
      <c r="U60" s="43">
        <v>20</v>
      </c>
      <c r="V60" s="43">
        <v>0</v>
      </c>
      <c r="W60" s="43">
        <v>20</v>
      </c>
      <c r="X60" s="43">
        <v>20</v>
      </c>
      <c r="Y60" s="33">
        <f t="shared" si="9"/>
        <v>18.899999999999999</v>
      </c>
    </row>
    <row r="61" spans="1:25" ht="56.25" customHeight="1">
      <c r="A61" s="70"/>
      <c r="B61" s="71"/>
      <c r="C61" s="71"/>
      <c r="D61" s="72"/>
      <c r="E61" s="38" t="s">
        <v>115</v>
      </c>
      <c r="F61" s="39">
        <f t="shared" ref="F61:X61" si="11">ROUND(F63/F62*100,0)</f>
        <v>100</v>
      </c>
      <c r="G61" s="39">
        <f t="shared" si="11"/>
        <v>100</v>
      </c>
      <c r="H61" s="39">
        <f t="shared" si="11"/>
        <v>99</v>
      </c>
      <c r="I61" s="39">
        <f t="shared" si="11"/>
        <v>99</v>
      </c>
      <c r="J61" s="39">
        <f t="shared" si="11"/>
        <v>97</v>
      </c>
      <c r="K61" s="39">
        <f t="shared" si="11"/>
        <v>98</v>
      </c>
      <c r="L61" s="39">
        <f t="shared" si="11"/>
        <v>99</v>
      </c>
      <c r="M61" s="39">
        <f t="shared" si="11"/>
        <v>96</v>
      </c>
      <c r="N61" s="39">
        <f t="shared" si="11"/>
        <v>98</v>
      </c>
      <c r="O61" s="39">
        <f t="shared" si="11"/>
        <v>99</v>
      </c>
      <c r="P61" s="39">
        <f t="shared" si="11"/>
        <v>96</v>
      </c>
      <c r="Q61" s="39">
        <f t="shared" si="11"/>
        <v>96</v>
      </c>
      <c r="R61" s="50">
        <f t="shared" si="11"/>
        <v>97</v>
      </c>
      <c r="S61" s="39">
        <f t="shared" si="11"/>
        <v>98</v>
      </c>
      <c r="T61" s="50">
        <f t="shared" si="11"/>
        <v>98</v>
      </c>
      <c r="U61" s="39">
        <f t="shared" si="11"/>
        <v>97</v>
      </c>
      <c r="V61" s="39">
        <f t="shared" si="11"/>
        <v>97</v>
      </c>
      <c r="W61" s="39">
        <f t="shared" si="11"/>
        <v>96</v>
      </c>
      <c r="X61" s="39">
        <f t="shared" si="11"/>
        <v>97</v>
      </c>
      <c r="Y61" s="33">
        <f t="shared" si="9"/>
        <v>97.7</v>
      </c>
    </row>
    <row r="62" spans="1:25" outlineLevel="1">
      <c r="A62" s="70"/>
      <c r="B62" s="71"/>
      <c r="C62" s="71"/>
      <c r="D62" s="72"/>
      <c r="E62" s="42" t="s">
        <v>67</v>
      </c>
      <c r="F62" s="44">
        <v>465</v>
      </c>
      <c r="G62" s="44">
        <v>516</v>
      </c>
      <c r="H62" s="44">
        <v>70</v>
      </c>
      <c r="I62" s="44">
        <v>600</v>
      </c>
      <c r="J62" s="44">
        <v>36</v>
      </c>
      <c r="K62" s="44">
        <v>294</v>
      </c>
      <c r="L62" s="44">
        <v>600</v>
      </c>
      <c r="M62" s="44">
        <v>70</v>
      </c>
      <c r="N62" s="44">
        <v>86</v>
      </c>
      <c r="O62" s="44">
        <v>218</v>
      </c>
      <c r="P62" s="44">
        <v>56</v>
      </c>
      <c r="Q62" s="44">
        <v>437</v>
      </c>
      <c r="R62" s="52">
        <v>89</v>
      </c>
      <c r="S62" s="44">
        <v>100</v>
      </c>
      <c r="T62" s="52">
        <v>122</v>
      </c>
      <c r="U62" s="44">
        <v>61</v>
      </c>
      <c r="V62" s="44">
        <v>103</v>
      </c>
      <c r="W62" s="44">
        <v>26</v>
      </c>
      <c r="X62" s="44">
        <v>61</v>
      </c>
      <c r="Y62" s="33">
        <f>SUM(F62:X62)</f>
        <v>4010</v>
      </c>
    </row>
    <row r="63" spans="1:25" ht="22.5" outlineLevel="1">
      <c r="A63" s="70"/>
      <c r="B63" s="71"/>
      <c r="C63" s="71"/>
      <c r="D63" s="72"/>
      <c r="E63" s="42" t="s">
        <v>68</v>
      </c>
      <c r="F63" s="44">
        <v>464</v>
      </c>
      <c r="G63" s="44">
        <v>514</v>
      </c>
      <c r="H63" s="44">
        <v>69</v>
      </c>
      <c r="I63" s="44">
        <v>592</v>
      </c>
      <c r="J63" s="44">
        <v>35</v>
      </c>
      <c r="K63" s="44">
        <v>289</v>
      </c>
      <c r="L63" s="44">
        <v>596</v>
      </c>
      <c r="M63" s="44">
        <v>67</v>
      </c>
      <c r="N63" s="44">
        <v>84</v>
      </c>
      <c r="O63" s="44">
        <v>215</v>
      </c>
      <c r="P63" s="44">
        <v>54</v>
      </c>
      <c r="Q63" s="44">
        <v>421</v>
      </c>
      <c r="R63" s="52">
        <v>86</v>
      </c>
      <c r="S63" s="44">
        <v>98</v>
      </c>
      <c r="T63" s="52">
        <v>120</v>
      </c>
      <c r="U63" s="44">
        <v>59</v>
      </c>
      <c r="V63" s="44">
        <v>100</v>
      </c>
      <c r="W63" s="44">
        <v>25</v>
      </c>
      <c r="X63" s="44">
        <v>59</v>
      </c>
      <c r="Y63" s="33">
        <f>SUM(F63:X63)</f>
        <v>3947</v>
      </c>
    </row>
    <row r="64" spans="1:25" ht="45">
      <c r="A64" s="70"/>
      <c r="B64" s="71"/>
      <c r="C64" s="71"/>
      <c r="D64" s="72"/>
      <c r="E64" s="38" t="s">
        <v>116</v>
      </c>
      <c r="F64" s="46">
        <f t="shared" ref="F64:X64" si="12">ROUND(F65/F66*100,1)</f>
        <v>99.8</v>
      </c>
      <c r="G64" s="46">
        <f t="shared" si="12"/>
        <v>99.2</v>
      </c>
      <c r="H64" s="46">
        <f t="shared" si="12"/>
        <v>98.6</v>
      </c>
      <c r="I64" s="46">
        <f t="shared" si="12"/>
        <v>99.5</v>
      </c>
      <c r="J64" s="46">
        <f t="shared" si="12"/>
        <v>100</v>
      </c>
      <c r="K64" s="46">
        <f t="shared" si="12"/>
        <v>91.2</v>
      </c>
      <c r="L64" s="46">
        <f t="shared" si="12"/>
        <v>99.5</v>
      </c>
      <c r="M64" s="46">
        <f t="shared" si="12"/>
        <v>98.6</v>
      </c>
      <c r="N64" s="46">
        <f t="shared" si="12"/>
        <v>100</v>
      </c>
      <c r="O64" s="46">
        <f t="shared" si="12"/>
        <v>98.6</v>
      </c>
      <c r="P64" s="46">
        <f t="shared" si="12"/>
        <v>100</v>
      </c>
      <c r="Q64" s="46">
        <f t="shared" si="12"/>
        <v>100</v>
      </c>
      <c r="R64" s="52">
        <f t="shared" si="12"/>
        <v>100</v>
      </c>
      <c r="S64" s="46">
        <f t="shared" si="12"/>
        <v>100</v>
      </c>
      <c r="T64" s="52">
        <f t="shared" si="12"/>
        <v>90.2</v>
      </c>
      <c r="U64" s="46">
        <f t="shared" si="12"/>
        <v>100</v>
      </c>
      <c r="V64" s="46">
        <f t="shared" si="12"/>
        <v>89.3</v>
      </c>
      <c r="W64" s="46">
        <f t="shared" si="12"/>
        <v>100</v>
      </c>
      <c r="X64" s="46">
        <f t="shared" si="12"/>
        <v>100</v>
      </c>
      <c r="Y64" s="33">
        <f>ROUND((SUM(F64:X64)/19),1)</f>
        <v>98.1</v>
      </c>
    </row>
    <row r="65" spans="1:25" ht="33.75" outlineLevel="1">
      <c r="A65" s="70"/>
      <c r="B65" s="71"/>
      <c r="C65" s="71"/>
      <c r="D65" s="72"/>
      <c r="E65" s="42" t="s">
        <v>87</v>
      </c>
      <c r="F65" s="44">
        <v>464</v>
      </c>
      <c r="G65" s="44">
        <v>512</v>
      </c>
      <c r="H65" s="44">
        <v>69</v>
      </c>
      <c r="I65" s="44">
        <v>597</v>
      </c>
      <c r="J65" s="44">
        <v>36</v>
      </c>
      <c r="K65" s="44">
        <v>268</v>
      </c>
      <c r="L65" s="44">
        <v>597</v>
      </c>
      <c r="M65" s="44">
        <v>69</v>
      </c>
      <c r="N65" s="44">
        <v>86</v>
      </c>
      <c r="O65" s="44">
        <v>215</v>
      </c>
      <c r="P65" s="44">
        <v>56</v>
      </c>
      <c r="Q65" s="44">
        <v>437</v>
      </c>
      <c r="R65" s="52">
        <v>89</v>
      </c>
      <c r="S65" s="44">
        <v>100</v>
      </c>
      <c r="T65" s="52">
        <v>110</v>
      </c>
      <c r="U65" s="44">
        <v>61</v>
      </c>
      <c r="V65" s="44">
        <v>92</v>
      </c>
      <c r="W65" s="44">
        <v>26</v>
      </c>
      <c r="X65" s="44">
        <v>61</v>
      </c>
      <c r="Y65" s="33">
        <f>SUM(F65:X65)</f>
        <v>3945</v>
      </c>
    </row>
    <row r="66" spans="1:25" outlineLevel="1">
      <c r="A66" s="70"/>
      <c r="B66" s="71"/>
      <c r="C66" s="71"/>
      <c r="D66" s="72"/>
      <c r="E66" s="42" t="s">
        <v>67</v>
      </c>
      <c r="F66" s="44">
        <v>465</v>
      </c>
      <c r="G66" s="44">
        <v>516</v>
      </c>
      <c r="H66" s="44">
        <v>70</v>
      </c>
      <c r="I66" s="44">
        <v>600</v>
      </c>
      <c r="J66" s="44">
        <v>36</v>
      </c>
      <c r="K66" s="44">
        <v>294</v>
      </c>
      <c r="L66" s="44">
        <v>600</v>
      </c>
      <c r="M66" s="44">
        <v>70</v>
      </c>
      <c r="N66" s="44">
        <v>86</v>
      </c>
      <c r="O66" s="44">
        <v>218</v>
      </c>
      <c r="P66" s="44">
        <v>56</v>
      </c>
      <c r="Q66" s="44">
        <v>437</v>
      </c>
      <c r="R66" s="52">
        <v>89</v>
      </c>
      <c r="S66" s="44">
        <v>100</v>
      </c>
      <c r="T66" s="52">
        <v>122</v>
      </c>
      <c r="U66" s="44">
        <v>61</v>
      </c>
      <c r="V66" s="44">
        <v>103</v>
      </c>
      <c r="W66" s="44">
        <v>26</v>
      </c>
      <c r="X66" s="44">
        <v>61</v>
      </c>
      <c r="Y66" s="33">
        <f>SUM(F66:X66)</f>
        <v>4010</v>
      </c>
    </row>
    <row r="67" spans="1:25">
      <c r="A67" s="70"/>
      <c r="B67" s="71"/>
      <c r="C67" s="71"/>
      <c r="D67" s="34"/>
      <c r="E67" s="35" t="s">
        <v>109</v>
      </c>
      <c r="F67" s="47">
        <f t="shared" ref="F67:X67" si="13">ROUND((F68*0.3+F74*0.4+F79*0.3),1)</f>
        <v>73</v>
      </c>
      <c r="G67" s="47">
        <f t="shared" si="13"/>
        <v>91.4</v>
      </c>
      <c r="H67" s="47">
        <f t="shared" si="13"/>
        <v>72</v>
      </c>
      <c r="I67" s="47">
        <f t="shared" si="13"/>
        <v>74</v>
      </c>
      <c r="J67" s="47">
        <f t="shared" si="13"/>
        <v>92.5</v>
      </c>
      <c r="K67" s="47">
        <f t="shared" si="13"/>
        <v>95.4</v>
      </c>
      <c r="L67" s="47">
        <f t="shared" si="13"/>
        <v>94</v>
      </c>
      <c r="M67" s="47">
        <f t="shared" si="13"/>
        <v>79</v>
      </c>
      <c r="N67" s="47">
        <f t="shared" si="13"/>
        <v>76</v>
      </c>
      <c r="O67" s="47">
        <f t="shared" si="13"/>
        <v>100</v>
      </c>
      <c r="P67" s="47">
        <f t="shared" si="13"/>
        <v>70</v>
      </c>
      <c r="Q67" s="47">
        <f t="shared" si="13"/>
        <v>89</v>
      </c>
      <c r="R67" s="53">
        <f t="shared" si="13"/>
        <v>100</v>
      </c>
      <c r="S67" s="47">
        <f t="shared" si="13"/>
        <v>63</v>
      </c>
      <c r="T67" s="53">
        <f t="shared" si="13"/>
        <v>63.3</v>
      </c>
      <c r="U67" s="47">
        <f t="shared" si="13"/>
        <v>78</v>
      </c>
      <c r="V67" s="47">
        <f t="shared" si="13"/>
        <v>67</v>
      </c>
      <c r="W67" s="47">
        <f t="shared" si="13"/>
        <v>72</v>
      </c>
      <c r="X67" s="47">
        <f t="shared" si="13"/>
        <v>100</v>
      </c>
      <c r="Y67" s="33">
        <f t="shared" ref="Y67:Y79" si="14">ROUND((SUM(F67:X67)/19),1)</f>
        <v>81.599999999999994</v>
      </c>
    </row>
    <row r="68" spans="1:25" ht="46.5" customHeight="1">
      <c r="A68" s="70"/>
      <c r="B68" s="71"/>
      <c r="C68" s="71"/>
      <c r="D68" s="72"/>
      <c r="E68" s="38" t="s">
        <v>117</v>
      </c>
      <c r="F68" s="39">
        <f t="shared" ref="F68:X68" si="15">SUM(F69:F73)</f>
        <v>80</v>
      </c>
      <c r="G68" s="39">
        <f t="shared" si="15"/>
        <v>100</v>
      </c>
      <c r="H68" s="39">
        <f t="shared" si="15"/>
        <v>60</v>
      </c>
      <c r="I68" s="39">
        <f t="shared" si="15"/>
        <v>100</v>
      </c>
      <c r="J68" s="39">
        <f t="shared" si="15"/>
        <v>100</v>
      </c>
      <c r="K68" s="39">
        <f t="shared" si="15"/>
        <v>100</v>
      </c>
      <c r="L68" s="39">
        <f t="shared" si="15"/>
        <v>100</v>
      </c>
      <c r="M68" s="39">
        <f t="shared" si="15"/>
        <v>80</v>
      </c>
      <c r="N68" s="39">
        <f t="shared" si="15"/>
        <v>100</v>
      </c>
      <c r="O68" s="39">
        <f t="shared" si="15"/>
        <v>100</v>
      </c>
      <c r="P68" s="39">
        <f t="shared" si="15"/>
        <v>80</v>
      </c>
      <c r="Q68" s="39">
        <f t="shared" si="15"/>
        <v>80</v>
      </c>
      <c r="R68" s="50">
        <f t="shared" si="15"/>
        <v>100</v>
      </c>
      <c r="S68" s="39">
        <f t="shared" si="15"/>
        <v>100</v>
      </c>
      <c r="T68" s="50">
        <f t="shared" si="15"/>
        <v>80</v>
      </c>
      <c r="U68" s="39">
        <f t="shared" si="15"/>
        <v>100</v>
      </c>
      <c r="V68" s="39">
        <f t="shared" si="15"/>
        <v>80</v>
      </c>
      <c r="W68" s="39">
        <f t="shared" si="15"/>
        <v>60</v>
      </c>
      <c r="X68" s="39">
        <f t="shared" si="15"/>
        <v>100</v>
      </c>
      <c r="Y68" s="33">
        <f t="shared" si="14"/>
        <v>89.5</v>
      </c>
    </row>
    <row r="69" spans="1:25" ht="22.5" hidden="1" outlineLevel="1">
      <c r="A69" s="70"/>
      <c r="B69" s="71"/>
      <c r="C69" s="71"/>
      <c r="D69" s="72"/>
      <c r="E69" s="42" t="s">
        <v>69</v>
      </c>
      <c r="F69" s="43">
        <v>20</v>
      </c>
      <c r="G69" s="43">
        <v>20</v>
      </c>
      <c r="H69" s="43">
        <v>20</v>
      </c>
      <c r="I69" s="43">
        <v>20</v>
      </c>
      <c r="J69" s="43">
        <v>20</v>
      </c>
      <c r="K69" s="43">
        <v>20</v>
      </c>
      <c r="L69" s="43">
        <v>20</v>
      </c>
      <c r="M69" s="43">
        <v>20</v>
      </c>
      <c r="N69" s="43">
        <v>20</v>
      </c>
      <c r="O69" s="43">
        <v>20</v>
      </c>
      <c r="P69" s="43">
        <v>20</v>
      </c>
      <c r="Q69" s="43">
        <v>20</v>
      </c>
      <c r="R69" s="51">
        <v>20</v>
      </c>
      <c r="S69" s="43">
        <v>20</v>
      </c>
      <c r="T69" s="51">
        <v>20</v>
      </c>
      <c r="U69" s="43">
        <v>20</v>
      </c>
      <c r="V69" s="43">
        <v>20</v>
      </c>
      <c r="W69" s="43">
        <v>20</v>
      </c>
      <c r="X69" s="43">
        <v>20</v>
      </c>
      <c r="Y69" s="33">
        <f t="shared" si="14"/>
        <v>20</v>
      </c>
    </row>
    <row r="70" spans="1:25" ht="22.5" hidden="1" outlineLevel="1">
      <c r="A70" s="70"/>
      <c r="B70" s="71"/>
      <c r="C70" s="71"/>
      <c r="D70" s="72"/>
      <c r="E70" s="42" t="s">
        <v>70</v>
      </c>
      <c r="F70" s="43">
        <v>20</v>
      </c>
      <c r="G70" s="43">
        <v>20</v>
      </c>
      <c r="H70" s="43">
        <v>20</v>
      </c>
      <c r="I70" s="43">
        <v>20</v>
      </c>
      <c r="J70" s="43">
        <v>20</v>
      </c>
      <c r="K70" s="43">
        <v>20</v>
      </c>
      <c r="L70" s="43">
        <v>20</v>
      </c>
      <c r="M70" s="43">
        <v>20</v>
      </c>
      <c r="N70" s="43">
        <v>20</v>
      </c>
      <c r="O70" s="43">
        <v>20</v>
      </c>
      <c r="P70" s="43">
        <v>20</v>
      </c>
      <c r="Q70" s="43">
        <v>0</v>
      </c>
      <c r="R70" s="51">
        <v>20</v>
      </c>
      <c r="S70" s="43">
        <v>20</v>
      </c>
      <c r="T70" s="51">
        <v>20</v>
      </c>
      <c r="U70" s="43">
        <v>20</v>
      </c>
      <c r="V70" s="43">
        <v>20</v>
      </c>
      <c r="W70" s="43">
        <v>20</v>
      </c>
      <c r="X70" s="43">
        <v>20</v>
      </c>
      <c r="Y70" s="33">
        <f t="shared" si="14"/>
        <v>18.899999999999999</v>
      </c>
    </row>
    <row r="71" spans="1:25" ht="22.5" hidden="1" outlineLevel="1">
      <c r="A71" s="70"/>
      <c r="B71" s="71"/>
      <c r="C71" s="71"/>
      <c r="D71" s="72"/>
      <c r="E71" s="42" t="s">
        <v>71</v>
      </c>
      <c r="F71" s="43">
        <v>20</v>
      </c>
      <c r="G71" s="43">
        <v>20</v>
      </c>
      <c r="H71" s="43">
        <v>0</v>
      </c>
      <c r="I71" s="43">
        <v>20</v>
      </c>
      <c r="J71" s="43">
        <v>20</v>
      </c>
      <c r="K71" s="43">
        <v>20</v>
      </c>
      <c r="L71" s="43">
        <v>20</v>
      </c>
      <c r="M71" s="43">
        <v>20</v>
      </c>
      <c r="N71" s="43">
        <v>20</v>
      </c>
      <c r="O71" s="43">
        <v>20</v>
      </c>
      <c r="P71" s="43">
        <v>20</v>
      </c>
      <c r="Q71" s="43">
        <v>20</v>
      </c>
      <c r="R71" s="51">
        <v>20</v>
      </c>
      <c r="S71" s="43">
        <v>20</v>
      </c>
      <c r="T71" s="51">
        <v>20</v>
      </c>
      <c r="U71" s="43">
        <v>20</v>
      </c>
      <c r="V71" s="43">
        <v>20</v>
      </c>
      <c r="W71" s="43">
        <v>0</v>
      </c>
      <c r="X71" s="43">
        <v>20</v>
      </c>
      <c r="Y71" s="33">
        <f t="shared" si="14"/>
        <v>17.899999999999999</v>
      </c>
    </row>
    <row r="72" spans="1:25" hidden="1" outlineLevel="1">
      <c r="A72" s="70"/>
      <c r="B72" s="71"/>
      <c r="C72" s="71"/>
      <c r="D72" s="72"/>
      <c r="E72" s="42" t="s">
        <v>72</v>
      </c>
      <c r="F72" s="43">
        <v>0</v>
      </c>
      <c r="G72" s="43">
        <v>20</v>
      </c>
      <c r="H72" s="43">
        <v>0</v>
      </c>
      <c r="I72" s="43">
        <v>20</v>
      </c>
      <c r="J72" s="43">
        <v>20</v>
      </c>
      <c r="K72" s="43">
        <v>20</v>
      </c>
      <c r="L72" s="43">
        <v>20</v>
      </c>
      <c r="M72" s="43">
        <v>0</v>
      </c>
      <c r="N72" s="43">
        <v>20</v>
      </c>
      <c r="O72" s="43">
        <v>20</v>
      </c>
      <c r="P72" s="43">
        <v>0</v>
      </c>
      <c r="Q72" s="43">
        <v>20</v>
      </c>
      <c r="R72" s="51">
        <v>20</v>
      </c>
      <c r="S72" s="43">
        <v>20</v>
      </c>
      <c r="T72" s="51">
        <v>0</v>
      </c>
      <c r="U72" s="43">
        <v>20</v>
      </c>
      <c r="V72" s="43">
        <v>20</v>
      </c>
      <c r="W72" s="43">
        <v>0</v>
      </c>
      <c r="X72" s="43">
        <v>20</v>
      </c>
      <c r="Y72" s="33">
        <f t="shared" si="14"/>
        <v>13.7</v>
      </c>
    </row>
    <row r="73" spans="1:25" ht="22.5" hidden="1" outlineLevel="1">
      <c r="A73" s="70"/>
      <c r="B73" s="71"/>
      <c r="C73" s="71"/>
      <c r="D73" s="72"/>
      <c r="E73" s="42" t="s">
        <v>73</v>
      </c>
      <c r="F73" s="43">
        <v>20</v>
      </c>
      <c r="G73" s="43">
        <v>20</v>
      </c>
      <c r="H73" s="43">
        <v>20</v>
      </c>
      <c r="I73" s="43">
        <v>20</v>
      </c>
      <c r="J73" s="43">
        <v>20</v>
      </c>
      <c r="K73" s="43">
        <v>20</v>
      </c>
      <c r="L73" s="43">
        <v>20</v>
      </c>
      <c r="M73" s="43">
        <v>20</v>
      </c>
      <c r="N73" s="43">
        <v>20</v>
      </c>
      <c r="O73" s="43">
        <v>20</v>
      </c>
      <c r="P73" s="43">
        <v>20</v>
      </c>
      <c r="Q73" s="43">
        <v>20</v>
      </c>
      <c r="R73" s="51">
        <v>20</v>
      </c>
      <c r="S73" s="43">
        <v>20</v>
      </c>
      <c r="T73" s="51">
        <v>20</v>
      </c>
      <c r="U73" s="43">
        <v>20</v>
      </c>
      <c r="V73" s="43">
        <v>0</v>
      </c>
      <c r="W73" s="43">
        <v>20</v>
      </c>
      <c r="X73" s="43">
        <v>20</v>
      </c>
      <c r="Y73" s="33">
        <f t="shared" si="14"/>
        <v>18.899999999999999</v>
      </c>
    </row>
    <row r="74" spans="1:25" ht="44.25" customHeight="1" collapsed="1">
      <c r="A74" s="70"/>
      <c r="B74" s="71"/>
      <c r="C74" s="71"/>
      <c r="D74" s="37"/>
      <c r="E74" s="38" t="s">
        <v>118</v>
      </c>
      <c r="F74" s="39">
        <f t="shared" ref="F74:X74" si="16">IF(SUM(F75:F78)&gt;60,100,IF(SUM(F75:F78)&lt;=60,SUM(F75:F78)))</f>
        <v>60</v>
      </c>
      <c r="G74" s="39">
        <f t="shared" si="16"/>
        <v>100</v>
      </c>
      <c r="H74" s="39">
        <f t="shared" si="16"/>
        <v>60</v>
      </c>
      <c r="I74" s="39">
        <f t="shared" si="16"/>
        <v>60</v>
      </c>
      <c r="J74" s="39">
        <f t="shared" si="16"/>
        <v>100</v>
      </c>
      <c r="K74" s="39">
        <f t="shared" si="16"/>
        <v>100</v>
      </c>
      <c r="L74" s="39">
        <f t="shared" si="16"/>
        <v>100</v>
      </c>
      <c r="M74" s="39">
        <f t="shared" si="16"/>
        <v>100</v>
      </c>
      <c r="N74" s="39">
        <f t="shared" si="16"/>
        <v>40</v>
      </c>
      <c r="O74" s="39">
        <f t="shared" si="16"/>
        <v>100</v>
      </c>
      <c r="P74" s="39">
        <f t="shared" si="16"/>
        <v>40</v>
      </c>
      <c r="Q74" s="39">
        <f t="shared" si="16"/>
        <v>100</v>
      </c>
      <c r="R74" s="50">
        <f t="shared" si="16"/>
        <v>100</v>
      </c>
      <c r="S74" s="39">
        <f t="shared" si="16"/>
        <v>20</v>
      </c>
      <c r="T74" s="50">
        <f t="shared" si="16"/>
        <v>40</v>
      </c>
      <c r="U74" s="39">
        <f t="shared" si="16"/>
        <v>60</v>
      </c>
      <c r="V74" s="39">
        <f t="shared" si="16"/>
        <v>40</v>
      </c>
      <c r="W74" s="39">
        <f t="shared" si="16"/>
        <v>60</v>
      </c>
      <c r="X74" s="39">
        <f t="shared" si="16"/>
        <v>100</v>
      </c>
      <c r="Y74" s="33">
        <f t="shared" si="14"/>
        <v>72.599999999999994</v>
      </c>
    </row>
    <row r="75" spans="1:25" ht="22.5" hidden="1" outlineLevel="1">
      <c r="A75" s="70"/>
      <c r="B75" s="71"/>
      <c r="C75" s="71"/>
      <c r="D75" s="37"/>
      <c r="E75" s="42" t="s">
        <v>74</v>
      </c>
      <c r="F75" s="43">
        <v>20</v>
      </c>
      <c r="G75" s="43">
        <v>20</v>
      </c>
      <c r="H75" s="43">
        <v>20</v>
      </c>
      <c r="I75" s="43">
        <v>20</v>
      </c>
      <c r="J75" s="43">
        <v>20</v>
      </c>
      <c r="K75" s="43">
        <v>20</v>
      </c>
      <c r="L75" s="43">
        <v>20</v>
      </c>
      <c r="M75" s="43">
        <v>20</v>
      </c>
      <c r="N75" s="43">
        <v>20</v>
      </c>
      <c r="O75" s="43">
        <v>20</v>
      </c>
      <c r="P75" s="43">
        <v>20</v>
      </c>
      <c r="Q75" s="43">
        <v>20</v>
      </c>
      <c r="R75" s="51">
        <v>20</v>
      </c>
      <c r="S75" s="43">
        <v>0</v>
      </c>
      <c r="T75" s="55">
        <v>20</v>
      </c>
      <c r="U75" s="43">
        <v>20</v>
      </c>
      <c r="V75" s="43">
        <v>20</v>
      </c>
      <c r="W75" s="43">
        <v>20</v>
      </c>
      <c r="X75" s="43">
        <v>20</v>
      </c>
      <c r="Y75" s="33">
        <f t="shared" si="14"/>
        <v>18.899999999999999</v>
      </c>
    </row>
    <row r="76" spans="1:25" ht="33.75" hidden="1" outlineLevel="1">
      <c r="A76" s="70"/>
      <c r="B76" s="71"/>
      <c r="C76" s="71"/>
      <c r="D76" s="37"/>
      <c r="E76" s="42" t="s">
        <v>75</v>
      </c>
      <c r="F76" s="43">
        <v>0</v>
      </c>
      <c r="G76" s="43">
        <v>20</v>
      </c>
      <c r="H76" s="43">
        <v>20</v>
      </c>
      <c r="I76" s="43">
        <v>0</v>
      </c>
      <c r="J76" s="43">
        <v>20</v>
      </c>
      <c r="K76" s="43">
        <v>20</v>
      </c>
      <c r="L76" s="43">
        <v>20</v>
      </c>
      <c r="M76" s="43">
        <v>20</v>
      </c>
      <c r="N76" s="43">
        <v>0</v>
      </c>
      <c r="O76" s="43">
        <v>20</v>
      </c>
      <c r="P76" s="43">
        <v>0</v>
      </c>
      <c r="Q76" s="43">
        <v>20</v>
      </c>
      <c r="R76" s="51">
        <v>20</v>
      </c>
      <c r="S76" s="43">
        <v>0</v>
      </c>
      <c r="T76" s="51">
        <v>0</v>
      </c>
      <c r="U76" s="43">
        <v>20</v>
      </c>
      <c r="V76" s="43">
        <v>0</v>
      </c>
      <c r="W76" s="43">
        <v>0</v>
      </c>
      <c r="X76" s="43">
        <v>20</v>
      </c>
      <c r="Y76" s="33">
        <f t="shared" si="14"/>
        <v>11.6</v>
      </c>
    </row>
    <row r="77" spans="1:25" ht="33.75" hidden="1" outlineLevel="1">
      <c r="A77" s="70"/>
      <c r="B77" s="71"/>
      <c r="C77" s="71"/>
      <c r="D77" s="37"/>
      <c r="E77" s="42" t="s">
        <v>76</v>
      </c>
      <c r="F77" s="43">
        <v>20</v>
      </c>
      <c r="G77" s="43">
        <v>20</v>
      </c>
      <c r="H77" s="43">
        <v>20</v>
      </c>
      <c r="I77" s="43">
        <v>20</v>
      </c>
      <c r="J77" s="43">
        <v>20</v>
      </c>
      <c r="K77" s="43">
        <v>20</v>
      </c>
      <c r="L77" s="43">
        <v>20</v>
      </c>
      <c r="M77" s="43">
        <v>20</v>
      </c>
      <c r="N77" s="43">
        <v>20</v>
      </c>
      <c r="O77" s="43">
        <v>20</v>
      </c>
      <c r="P77" s="43">
        <v>20</v>
      </c>
      <c r="Q77" s="43">
        <v>20</v>
      </c>
      <c r="R77" s="51">
        <v>20</v>
      </c>
      <c r="S77" s="43">
        <v>0</v>
      </c>
      <c r="T77" s="51">
        <v>0</v>
      </c>
      <c r="U77" s="43">
        <v>20</v>
      </c>
      <c r="V77" s="43">
        <v>20</v>
      </c>
      <c r="W77" s="43">
        <v>20</v>
      </c>
      <c r="X77" s="43">
        <v>20</v>
      </c>
      <c r="Y77" s="33">
        <f t="shared" si="14"/>
        <v>17.899999999999999</v>
      </c>
    </row>
    <row r="78" spans="1:25" ht="56.25" hidden="1" outlineLevel="1">
      <c r="A78" s="70"/>
      <c r="B78" s="71"/>
      <c r="C78" s="71"/>
      <c r="D78" s="37"/>
      <c r="E78" s="42" t="s">
        <v>77</v>
      </c>
      <c r="F78" s="43">
        <v>20</v>
      </c>
      <c r="G78" s="43">
        <v>20</v>
      </c>
      <c r="H78" s="43">
        <v>0</v>
      </c>
      <c r="I78" s="43">
        <v>20</v>
      </c>
      <c r="J78" s="43">
        <v>20</v>
      </c>
      <c r="K78" s="43">
        <v>20</v>
      </c>
      <c r="L78" s="43">
        <v>20</v>
      </c>
      <c r="M78" s="43">
        <v>20</v>
      </c>
      <c r="N78" s="43">
        <v>0</v>
      </c>
      <c r="O78" s="43">
        <v>20</v>
      </c>
      <c r="P78" s="43">
        <v>0</v>
      </c>
      <c r="Q78" s="43">
        <v>20</v>
      </c>
      <c r="R78" s="51">
        <v>20</v>
      </c>
      <c r="S78" s="43">
        <v>20</v>
      </c>
      <c r="T78" s="55">
        <v>20</v>
      </c>
      <c r="U78" s="43">
        <v>0</v>
      </c>
      <c r="V78" s="43">
        <v>0</v>
      </c>
      <c r="W78" s="43">
        <v>20</v>
      </c>
      <c r="X78" s="43">
        <v>20</v>
      </c>
      <c r="Y78" s="33">
        <f t="shared" si="14"/>
        <v>14.7</v>
      </c>
    </row>
    <row r="79" spans="1:25" ht="52.5" customHeight="1" collapsed="1">
      <c r="A79" s="70"/>
      <c r="B79" s="71"/>
      <c r="C79" s="71"/>
      <c r="D79" s="72"/>
      <c r="E79" s="38" t="s">
        <v>119</v>
      </c>
      <c r="F79" s="39">
        <f t="shared" ref="F79:X79" si="17">ROUND(F81/F80*100,1)</f>
        <v>83.3</v>
      </c>
      <c r="G79" s="39">
        <f t="shared" si="17"/>
        <v>71.400000000000006</v>
      </c>
      <c r="H79" s="39">
        <f t="shared" si="17"/>
        <v>100</v>
      </c>
      <c r="I79" s="39">
        <f t="shared" si="17"/>
        <v>66.7</v>
      </c>
      <c r="J79" s="39">
        <f t="shared" si="17"/>
        <v>75</v>
      </c>
      <c r="K79" s="39">
        <f t="shared" si="17"/>
        <v>84.6</v>
      </c>
      <c r="L79" s="39">
        <f t="shared" si="17"/>
        <v>80</v>
      </c>
      <c r="M79" s="39">
        <f t="shared" si="17"/>
        <v>50</v>
      </c>
      <c r="N79" s="39">
        <f t="shared" si="17"/>
        <v>100</v>
      </c>
      <c r="O79" s="39">
        <f t="shared" si="17"/>
        <v>100</v>
      </c>
      <c r="P79" s="39">
        <f t="shared" si="17"/>
        <v>100</v>
      </c>
      <c r="Q79" s="39">
        <f t="shared" si="17"/>
        <v>83.3</v>
      </c>
      <c r="R79" s="50">
        <f t="shared" si="17"/>
        <v>100</v>
      </c>
      <c r="S79" s="39">
        <f t="shared" si="17"/>
        <v>83.3</v>
      </c>
      <c r="T79" s="50">
        <f t="shared" si="17"/>
        <v>77.8</v>
      </c>
      <c r="U79" s="39">
        <f t="shared" si="17"/>
        <v>80</v>
      </c>
      <c r="V79" s="39">
        <f t="shared" si="17"/>
        <v>90</v>
      </c>
      <c r="W79" s="39">
        <f t="shared" si="17"/>
        <v>100</v>
      </c>
      <c r="X79" s="39">
        <f t="shared" si="17"/>
        <v>100</v>
      </c>
      <c r="Y79" s="33">
        <f t="shared" si="14"/>
        <v>85.5</v>
      </c>
    </row>
    <row r="80" spans="1:25" hidden="1" outlineLevel="1">
      <c r="A80" s="70"/>
      <c r="B80" s="71"/>
      <c r="C80" s="71"/>
      <c r="D80" s="72"/>
      <c r="E80" s="42" t="s">
        <v>78</v>
      </c>
      <c r="F80" s="44">
        <v>6</v>
      </c>
      <c r="G80" s="44">
        <v>7</v>
      </c>
      <c r="H80" s="44">
        <v>2</v>
      </c>
      <c r="I80" s="44">
        <v>6</v>
      </c>
      <c r="J80" s="44">
        <v>4</v>
      </c>
      <c r="K80" s="44">
        <v>13</v>
      </c>
      <c r="L80" s="44">
        <v>5</v>
      </c>
      <c r="M80" s="44">
        <v>2</v>
      </c>
      <c r="N80" s="44">
        <v>2</v>
      </c>
      <c r="O80" s="44">
        <v>2</v>
      </c>
      <c r="P80" s="44">
        <v>3</v>
      </c>
      <c r="Q80" s="44">
        <v>12</v>
      </c>
      <c r="R80" s="52">
        <v>4</v>
      </c>
      <c r="S80" s="44">
        <v>6</v>
      </c>
      <c r="T80" s="52">
        <v>9</v>
      </c>
      <c r="U80" s="44">
        <v>5</v>
      </c>
      <c r="V80" s="44">
        <v>10</v>
      </c>
      <c r="W80" s="44">
        <v>3</v>
      </c>
      <c r="X80" s="44">
        <v>2</v>
      </c>
      <c r="Y80" s="33">
        <f>SUM(F80:X80)</f>
        <v>103</v>
      </c>
    </row>
    <row r="81" spans="1:25" ht="22.5" hidden="1" outlineLevel="1">
      <c r="A81" s="70"/>
      <c r="B81" s="71"/>
      <c r="C81" s="71"/>
      <c r="D81" s="72"/>
      <c r="E81" s="42" t="s">
        <v>79</v>
      </c>
      <c r="F81" s="44">
        <v>5</v>
      </c>
      <c r="G81" s="44">
        <v>5</v>
      </c>
      <c r="H81" s="44">
        <v>2</v>
      </c>
      <c r="I81" s="44">
        <v>4</v>
      </c>
      <c r="J81" s="44">
        <v>3</v>
      </c>
      <c r="K81" s="44">
        <v>11</v>
      </c>
      <c r="L81" s="44">
        <v>4</v>
      </c>
      <c r="M81" s="44">
        <v>1</v>
      </c>
      <c r="N81" s="44">
        <v>2</v>
      </c>
      <c r="O81" s="44">
        <v>2</v>
      </c>
      <c r="P81" s="44">
        <v>3</v>
      </c>
      <c r="Q81" s="44">
        <v>10</v>
      </c>
      <c r="R81" s="52">
        <v>4</v>
      </c>
      <c r="S81" s="44">
        <v>5</v>
      </c>
      <c r="T81" s="52">
        <v>7</v>
      </c>
      <c r="U81" s="44">
        <v>4</v>
      </c>
      <c r="V81" s="44">
        <v>9</v>
      </c>
      <c r="W81" s="44">
        <v>3</v>
      </c>
      <c r="X81" s="44">
        <v>2</v>
      </c>
      <c r="Y81" s="33">
        <f>SUM(F81:X81)</f>
        <v>86</v>
      </c>
    </row>
    <row r="82" spans="1:25" ht="30.75" customHeight="1" collapsed="1">
      <c r="A82" s="70"/>
      <c r="B82" s="71"/>
      <c r="C82" s="71"/>
      <c r="D82" s="34"/>
      <c r="E82" s="35" t="s">
        <v>85</v>
      </c>
      <c r="F82" s="36">
        <f t="shared" ref="F82:X82" si="18">ROUND((F83*0.4+F86*0.4+F89*0.2),1)</f>
        <v>99.3</v>
      </c>
      <c r="G82" s="36">
        <f t="shared" si="18"/>
        <v>98.7</v>
      </c>
      <c r="H82" s="36">
        <f t="shared" si="18"/>
        <v>92</v>
      </c>
      <c r="I82" s="36">
        <f t="shared" si="18"/>
        <v>98.4</v>
      </c>
      <c r="J82" s="36">
        <f t="shared" si="18"/>
        <v>97.8</v>
      </c>
      <c r="K82" s="36">
        <f t="shared" si="18"/>
        <v>97.1</v>
      </c>
      <c r="L82" s="36">
        <f t="shared" si="18"/>
        <v>99.1</v>
      </c>
      <c r="M82" s="36">
        <f t="shared" si="18"/>
        <v>96.3</v>
      </c>
      <c r="N82" s="36">
        <f t="shared" si="18"/>
        <v>95.1</v>
      </c>
      <c r="O82" s="36">
        <f t="shared" si="18"/>
        <v>98.1</v>
      </c>
      <c r="P82" s="36">
        <f t="shared" si="18"/>
        <v>96.1</v>
      </c>
      <c r="Q82" s="36">
        <f t="shared" si="18"/>
        <v>98.8</v>
      </c>
      <c r="R82" s="50">
        <f t="shared" si="18"/>
        <v>95.7</v>
      </c>
      <c r="S82" s="36">
        <f t="shared" si="18"/>
        <v>96.4</v>
      </c>
      <c r="T82" s="50">
        <f t="shared" si="18"/>
        <v>91.3</v>
      </c>
      <c r="U82" s="36">
        <f t="shared" si="18"/>
        <v>96.4</v>
      </c>
      <c r="V82" s="36">
        <f t="shared" si="18"/>
        <v>89.3</v>
      </c>
      <c r="W82" s="36">
        <f t="shared" si="18"/>
        <v>97.7</v>
      </c>
      <c r="X82" s="36">
        <f t="shared" si="18"/>
        <v>98</v>
      </c>
      <c r="Y82" s="33">
        <f>ROUND((SUM(F82:X82)/19),1)</f>
        <v>96.4</v>
      </c>
    </row>
    <row r="83" spans="1:25" ht="72" customHeight="1">
      <c r="A83" s="70"/>
      <c r="B83" s="71"/>
      <c r="C83" s="71"/>
      <c r="D83" s="72"/>
      <c r="E83" s="38" t="s">
        <v>150</v>
      </c>
      <c r="F83" s="39">
        <f t="shared" ref="F83:X83" si="19">ROUND(F85/F84*100,1)</f>
        <v>98.5</v>
      </c>
      <c r="G83" s="39">
        <f t="shared" si="19"/>
        <v>98.4</v>
      </c>
      <c r="H83" s="39">
        <f t="shared" si="19"/>
        <v>88.6</v>
      </c>
      <c r="I83" s="39">
        <f t="shared" si="19"/>
        <v>97.7</v>
      </c>
      <c r="J83" s="39">
        <f t="shared" si="19"/>
        <v>94.4</v>
      </c>
      <c r="K83" s="39">
        <f t="shared" si="19"/>
        <v>96.6</v>
      </c>
      <c r="L83" s="39">
        <f t="shared" si="19"/>
        <v>98.2</v>
      </c>
      <c r="M83" s="39">
        <f t="shared" si="19"/>
        <v>91.4</v>
      </c>
      <c r="N83" s="39">
        <f t="shared" si="19"/>
        <v>91.9</v>
      </c>
      <c r="O83" s="39">
        <f t="shared" si="19"/>
        <v>98.2</v>
      </c>
      <c r="P83" s="39">
        <f t="shared" si="19"/>
        <v>94.6</v>
      </c>
      <c r="Q83" s="39">
        <f t="shared" si="19"/>
        <v>97.9</v>
      </c>
      <c r="R83" s="50">
        <f t="shared" si="19"/>
        <v>97.8</v>
      </c>
      <c r="S83" s="39">
        <f t="shared" si="19"/>
        <v>97</v>
      </c>
      <c r="T83" s="50">
        <f t="shared" si="19"/>
        <v>96.7</v>
      </c>
      <c r="U83" s="39">
        <f t="shared" si="19"/>
        <v>95.1</v>
      </c>
      <c r="V83" s="39">
        <f t="shared" si="19"/>
        <v>86.4</v>
      </c>
      <c r="W83" s="39">
        <f t="shared" si="19"/>
        <v>96.2</v>
      </c>
      <c r="X83" s="39">
        <f t="shared" si="19"/>
        <v>96.7</v>
      </c>
      <c r="Y83" s="33">
        <f>ROUND((SUM(F83:X83)/19),1)</f>
        <v>95.4</v>
      </c>
    </row>
    <row r="84" spans="1:25" hidden="1" outlineLevel="1">
      <c r="A84" s="70"/>
      <c r="B84" s="71"/>
      <c r="C84" s="71"/>
      <c r="D84" s="72"/>
      <c r="E84" s="42" t="s">
        <v>29</v>
      </c>
      <c r="F84" s="44">
        <v>465</v>
      </c>
      <c r="G84" s="44">
        <v>516</v>
      </c>
      <c r="H84" s="44">
        <v>70</v>
      </c>
      <c r="I84" s="44">
        <v>600</v>
      </c>
      <c r="J84" s="44">
        <v>36</v>
      </c>
      <c r="K84" s="44">
        <v>294</v>
      </c>
      <c r="L84" s="44">
        <v>600</v>
      </c>
      <c r="M84" s="44">
        <v>70</v>
      </c>
      <c r="N84" s="44">
        <v>86</v>
      </c>
      <c r="O84" s="44">
        <v>218</v>
      </c>
      <c r="P84" s="44">
        <v>56</v>
      </c>
      <c r="Q84" s="44">
        <v>437</v>
      </c>
      <c r="R84" s="52">
        <v>89</v>
      </c>
      <c r="S84" s="44">
        <v>100</v>
      </c>
      <c r="T84" s="52">
        <v>122</v>
      </c>
      <c r="U84" s="44">
        <v>61</v>
      </c>
      <c r="V84" s="44">
        <v>103</v>
      </c>
      <c r="W84" s="44">
        <v>26</v>
      </c>
      <c r="X84" s="44">
        <v>61</v>
      </c>
      <c r="Y84" s="33">
        <f>SUM(F84:X84)</f>
        <v>4010</v>
      </c>
    </row>
    <row r="85" spans="1:25" ht="45" hidden="1" outlineLevel="1">
      <c r="A85" s="70"/>
      <c r="B85" s="71"/>
      <c r="C85" s="71"/>
      <c r="D85" s="72"/>
      <c r="E85" s="42" t="s">
        <v>28</v>
      </c>
      <c r="F85" s="44">
        <v>458</v>
      </c>
      <c r="G85" s="44">
        <v>508</v>
      </c>
      <c r="H85" s="44">
        <v>62</v>
      </c>
      <c r="I85" s="44">
        <v>586</v>
      </c>
      <c r="J85" s="44">
        <v>34</v>
      </c>
      <c r="K85" s="44">
        <v>284</v>
      </c>
      <c r="L85" s="44">
        <v>589</v>
      </c>
      <c r="M85" s="44">
        <v>64</v>
      </c>
      <c r="N85" s="44">
        <v>79</v>
      </c>
      <c r="O85" s="44">
        <v>214</v>
      </c>
      <c r="P85" s="44">
        <v>53</v>
      </c>
      <c r="Q85" s="44">
        <v>428</v>
      </c>
      <c r="R85" s="52">
        <v>87</v>
      </c>
      <c r="S85" s="44">
        <v>97</v>
      </c>
      <c r="T85" s="52">
        <v>118</v>
      </c>
      <c r="U85" s="44">
        <v>58</v>
      </c>
      <c r="V85" s="44">
        <v>89</v>
      </c>
      <c r="W85" s="44">
        <v>25</v>
      </c>
      <c r="X85" s="44">
        <v>59</v>
      </c>
      <c r="Y85" s="33">
        <f>SUM(F85:X85)</f>
        <v>3892</v>
      </c>
    </row>
    <row r="86" spans="1:25" ht="58.5" customHeight="1" collapsed="1">
      <c r="A86" s="70"/>
      <c r="B86" s="71"/>
      <c r="C86" s="71"/>
      <c r="D86" s="72"/>
      <c r="E86" s="38" t="s">
        <v>121</v>
      </c>
      <c r="F86" s="39">
        <f t="shared" ref="F86:X86" si="20">ROUND(F88/F87*100,1)</f>
        <v>100</v>
      </c>
      <c r="G86" s="39">
        <f t="shared" si="20"/>
        <v>100</v>
      </c>
      <c r="H86" s="39">
        <f t="shared" si="20"/>
        <v>100</v>
      </c>
      <c r="I86" s="39">
        <f t="shared" si="20"/>
        <v>100</v>
      </c>
      <c r="J86" s="39">
        <f t="shared" si="20"/>
        <v>100</v>
      </c>
      <c r="K86" s="39">
        <f t="shared" si="20"/>
        <v>100</v>
      </c>
      <c r="L86" s="39">
        <f t="shared" si="20"/>
        <v>100</v>
      </c>
      <c r="M86" s="39">
        <f t="shared" si="20"/>
        <v>100</v>
      </c>
      <c r="N86" s="39">
        <f t="shared" si="20"/>
        <v>100</v>
      </c>
      <c r="O86" s="39">
        <f t="shared" si="20"/>
        <v>100</v>
      </c>
      <c r="P86" s="39">
        <f t="shared" si="20"/>
        <v>100</v>
      </c>
      <c r="Q86" s="39">
        <f t="shared" si="20"/>
        <v>100</v>
      </c>
      <c r="R86" s="50">
        <f t="shared" si="20"/>
        <v>100</v>
      </c>
      <c r="S86" s="39">
        <f t="shared" si="20"/>
        <v>100</v>
      </c>
      <c r="T86" s="50">
        <f t="shared" si="20"/>
        <v>87.7</v>
      </c>
      <c r="U86" s="39">
        <f t="shared" si="20"/>
        <v>100</v>
      </c>
      <c r="V86" s="39">
        <f t="shared" si="20"/>
        <v>100</v>
      </c>
      <c r="W86" s="39">
        <f t="shared" si="20"/>
        <v>100</v>
      </c>
      <c r="X86" s="39">
        <f t="shared" si="20"/>
        <v>100</v>
      </c>
      <c r="Y86" s="33">
        <f>ROUND((SUM(F86:X86)/19),1)</f>
        <v>99.4</v>
      </c>
    </row>
    <row r="87" spans="1:25" hidden="1" outlineLevel="1">
      <c r="A87" s="70"/>
      <c r="B87" s="71"/>
      <c r="C87" s="71"/>
      <c r="D87" s="72"/>
      <c r="E87" s="42" t="s">
        <v>29</v>
      </c>
      <c r="F87" s="44">
        <v>465</v>
      </c>
      <c r="G87" s="44">
        <v>516</v>
      </c>
      <c r="H87" s="44">
        <v>70</v>
      </c>
      <c r="I87" s="44">
        <v>600</v>
      </c>
      <c r="J87" s="44">
        <v>36</v>
      </c>
      <c r="K87" s="44">
        <v>294</v>
      </c>
      <c r="L87" s="44">
        <v>600</v>
      </c>
      <c r="M87" s="44">
        <v>70</v>
      </c>
      <c r="N87" s="44">
        <v>86</v>
      </c>
      <c r="O87" s="44">
        <v>218</v>
      </c>
      <c r="P87" s="44">
        <v>56</v>
      </c>
      <c r="Q87" s="44">
        <v>437</v>
      </c>
      <c r="R87" s="52">
        <v>89</v>
      </c>
      <c r="S87" s="44">
        <v>100</v>
      </c>
      <c r="T87" s="52">
        <v>122</v>
      </c>
      <c r="U87" s="44">
        <v>61</v>
      </c>
      <c r="V87" s="44">
        <v>103</v>
      </c>
      <c r="W87" s="44">
        <v>26</v>
      </c>
      <c r="X87" s="44">
        <v>61</v>
      </c>
      <c r="Y87" s="33">
        <f>SUM(F87:X87)</f>
        <v>4010</v>
      </c>
    </row>
    <row r="88" spans="1:25" ht="45" hidden="1" outlineLevel="1">
      <c r="A88" s="70"/>
      <c r="B88" s="71"/>
      <c r="C88" s="71"/>
      <c r="D88" s="72"/>
      <c r="E88" s="42" t="s">
        <v>31</v>
      </c>
      <c r="F88" s="44">
        <v>465</v>
      </c>
      <c r="G88" s="44">
        <v>516</v>
      </c>
      <c r="H88" s="44">
        <v>70</v>
      </c>
      <c r="I88" s="44">
        <v>600</v>
      </c>
      <c r="J88" s="44">
        <v>36</v>
      </c>
      <c r="K88" s="44">
        <v>294</v>
      </c>
      <c r="L88" s="44">
        <v>600</v>
      </c>
      <c r="M88" s="44">
        <v>70</v>
      </c>
      <c r="N88" s="44">
        <v>86</v>
      </c>
      <c r="O88" s="44">
        <v>218</v>
      </c>
      <c r="P88" s="44">
        <v>56</v>
      </c>
      <c r="Q88" s="44">
        <v>437</v>
      </c>
      <c r="R88" s="52">
        <v>89</v>
      </c>
      <c r="S88" s="44">
        <v>100</v>
      </c>
      <c r="T88" s="52">
        <v>107</v>
      </c>
      <c r="U88" s="44">
        <v>61</v>
      </c>
      <c r="V88" s="44">
        <v>103</v>
      </c>
      <c r="W88" s="44">
        <v>26</v>
      </c>
      <c r="X88" s="44">
        <v>61</v>
      </c>
      <c r="Y88" s="33">
        <f>SUM(F88:X88)</f>
        <v>3995</v>
      </c>
    </row>
    <row r="89" spans="1:25" ht="47.25" customHeight="1" collapsed="1">
      <c r="A89" s="70"/>
      <c r="B89" s="71"/>
      <c r="C89" s="71"/>
      <c r="D89" s="72"/>
      <c r="E89" s="38" t="s">
        <v>149</v>
      </c>
      <c r="F89" s="39">
        <f t="shared" ref="F89:X89" si="21">ROUND(F91/F90*100,1)</f>
        <v>99.4</v>
      </c>
      <c r="G89" s="39">
        <f t="shared" si="21"/>
        <v>96.5</v>
      </c>
      <c r="H89" s="39">
        <f t="shared" si="21"/>
        <v>82.9</v>
      </c>
      <c r="I89" s="39">
        <f t="shared" si="21"/>
        <v>96.8</v>
      </c>
      <c r="J89" s="39">
        <f t="shared" si="21"/>
        <v>100</v>
      </c>
      <c r="K89" s="39">
        <f t="shared" si="21"/>
        <v>92.2</v>
      </c>
      <c r="L89" s="39">
        <f t="shared" si="21"/>
        <v>99.2</v>
      </c>
      <c r="M89" s="39">
        <f t="shared" si="21"/>
        <v>98.6</v>
      </c>
      <c r="N89" s="39">
        <f t="shared" si="21"/>
        <v>91.9</v>
      </c>
      <c r="O89" s="39">
        <f t="shared" si="21"/>
        <v>94</v>
      </c>
      <c r="P89" s="39">
        <f t="shared" si="21"/>
        <v>91.1</v>
      </c>
      <c r="Q89" s="39">
        <f t="shared" si="21"/>
        <v>98.2</v>
      </c>
      <c r="R89" s="50">
        <f t="shared" si="21"/>
        <v>83.1</v>
      </c>
      <c r="S89" s="39">
        <f t="shared" si="21"/>
        <v>88</v>
      </c>
      <c r="T89" s="50">
        <f t="shared" si="21"/>
        <v>87.7</v>
      </c>
      <c r="U89" s="39">
        <f t="shared" si="21"/>
        <v>91.8</v>
      </c>
      <c r="V89" s="39">
        <f t="shared" si="21"/>
        <v>73.8</v>
      </c>
      <c r="W89" s="39">
        <f t="shared" si="21"/>
        <v>96.2</v>
      </c>
      <c r="X89" s="39">
        <f t="shared" si="21"/>
        <v>96.7</v>
      </c>
      <c r="Y89" s="33">
        <f>ROUND((SUM(F89:X89)/19),1)</f>
        <v>92.5</v>
      </c>
    </row>
    <row r="90" spans="1:25" hidden="1" outlineLevel="1">
      <c r="A90" s="70"/>
      <c r="B90" s="71"/>
      <c r="C90" s="71"/>
      <c r="D90" s="72"/>
      <c r="E90" s="42" t="s">
        <v>29</v>
      </c>
      <c r="F90" s="44">
        <v>465</v>
      </c>
      <c r="G90" s="44">
        <v>516</v>
      </c>
      <c r="H90" s="44">
        <v>70</v>
      </c>
      <c r="I90" s="44">
        <v>600</v>
      </c>
      <c r="J90" s="44">
        <v>36</v>
      </c>
      <c r="K90" s="44">
        <v>294</v>
      </c>
      <c r="L90" s="44">
        <v>600</v>
      </c>
      <c r="M90" s="44">
        <v>70</v>
      </c>
      <c r="N90" s="44">
        <v>86</v>
      </c>
      <c r="O90" s="44">
        <v>218</v>
      </c>
      <c r="P90" s="44">
        <v>56</v>
      </c>
      <c r="Q90" s="44">
        <v>437</v>
      </c>
      <c r="R90" s="52">
        <v>89</v>
      </c>
      <c r="S90" s="44">
        <v>100</v>
      </c>
      <c r="T90" s="52">
        <v>122</v>
      </c>
      <c r="U90" s="44">
        <v>61</v>
      </c>
      <c r="V90" s="44">
        <v>103</v>
      </c>
      <c r="W90" s="44">
        <v>26</v>
      </c>
      <c r="X90" s="44">
        <v>61</v>
      </c>
      <c r="Y90" s="33">
        <f>SUM(F90:X90)</f>
        <v>4010</v>
      </c>
    </row>
    <row r="91" spans="1:25" ht="45" hidden="1" outlineLevel="1">
      <c r="A91" s="70"/>
      <c r="B91" s="71"/>
      <c r="C91" s="71"/>
      <c r="D91" s="72"/>
      <c r="E91" s="42" t="s">
        <v>80</v>
      </c>
      <c r="F91" s="44">
        <v>462</v>
      </c>
      <c r="G91" s="44">
        <v>498</v>
      </c>
      <c r="H91" s="44">
        <v>58</v>
      </c>
      <c r="I91" s="44">
        <v>581</v>
      </c>
      <c r="J91" s="44">
        <v>36</v>
      </c>
      <c r="K91" s="44">
        <v>271</v>
      </c>
      <c r="L91" s="44">
        <v>595</v>
      </c>
      <c r="M91" s="44">
        <v>69</v>
      </c>
      <c r="N91" s="44">
        <v>79</v>
      </c>
      <c r="O91" s="44">
        <v>205</v>
      </c>
      <c r="P91" s="44">
        <v>51</v>
      </c>
      <c r="Q91" s="44">
        <v>429</v>
      </c>
      <c r="R91" s="52">
        <v>74</v>
      </c>
      <c r="S91" s="44">
        <v>88</v>
      </c>
      <c r="T91" s="52">
        <v>107</v>
      </c>
      <c r="U91" s="44">
        <v>56</v>
      </c>
      <c r="V91" s="44">
        <v>76</v>
      </c>
      <c r="W91" s="44">
        <v>25</v>
      </c>
      <c r="X91" s="44">
        <v>59</v>
      </c>
      <c r="Y91" s="33">
        <f>SUM(F91:X91)</f>
        <v>3819</v>
      </c>
    </row>
    <row r="92" spans="1:25" ht="12.75" customHeight="1" collapsed="1">
      <c r="A92" s="70"/>
      <c r="B92" s="71"/>
      <c r="C92" s="71"/>
      <c r="D92" s="34"/>
      <c r="E92" s="35" t="s">
        <v>84</v>
      </c>
      <c r="F92" s="36">
        <f t="shared" ref="F92:X92" si="22">ROUND((F93*0.3+F96*0.2+F99*0.5),1)</f>
        <v>99.6</v>
      </c>
      <c r="G92" s="36">
        <f t="shared" si="22"/>
        <v>99.2</v>
      </c>
      <c r="H92" s="36">
        <f t="shared" si="22"/>
        <v>97.7</v>
      </c>
      <c r="I92" s="36">
        <f t="shared" si="22"/>
        <v>98.7</v>
      </c>
      <c r="J92" s="36">
        <f t="shared" si="22"/>
        <v>96.4</v>
      </c>
      <c r="K92" s="36">
        <f t="shared" si="22"/>
        <v>100</v>
      </c>
      <c r="L92" s="36">
        <f t="shared" si="22"/>
        <v>99.9</v>
      </c>
      <c r="M92" s="36">
        <f t="shared" si="22"/>
        <v>98.6</v>
      </c>
      <c r="N92" s="36">
        <f t="shared" si="22"/>
        <v>88.4</v>
      </c>
      <c r="O92" s="36">
        <f t="shared" si="22"/>
        <v>98.8</v>
      </c>
      <c r="P92" s="36">
        <f t="shared" si="22"/>
        <v>100</v>
      </c>
      <c r="Q92" s="36">
        <f t="shared" si="22"/>
        <v>100</v>
      </c>
      <c r="R92" s="50">
        <f t="shared" si="22"/>
        <v>100</v>
      </c>
      <c r="S92" s="36">
        <f t="shared" si="22"/>
        <v>100</v>
      </c>
      <c r="T92" s="50">
        <f t="shared" si="22"/>
        <v>100</v>
      </c>
      <c r="U92" s="36">
        <f t="shared" si="22"/>
        <v>100</v>
      </c>
      <c r="V92" s="36">
        <f t="shared" si="22"/>
        <v>100</v>
      </c>
      <c r="W92" s="36">
        <f t="shared" si="22"/>
        <v>90.8</v>
      </c>
      <c r="X92" s="36">
        <f t="shared" si="22"/>
        <v>99.5</v>
      </c>
      <c r="Y92" s="33">
        <f>ROUND((SUM(F92:X92)/19),1)</f>
        <v>98.3</v>
      </c>
    </row>
    <row r="93" spans="1:25" ht="55.5" customHeight="1">
      <c r="A93" s="70"/>
      <c r="B93" s="71"/>
      <c r="C93" s="71"/>
      <c r="D93" s="72"/>
      <c r="E93" s="38" t="s">
        <v>123</v>
      </c>
      <c r="F93" s="39">
        <f t="shared" ref="F93:X93" si="23">ROUND(F95/F94*100,1)</f>
        <v>99.6</v>
      </c>
      <c r="G93" s="39">
        <f t="shared" si="23"/>
        <v>99.2</v>
      </c>
      <c r="H93" s="39">
        <f t="shared" si="23"/>
        <v>95.7</v>
      </c>
      <c r="I93" s="39">
        <f t="shared" si="23"/>
        <v>98.8</v>
      </c>
      <c r="J93" s="39">
        <f t="shared" si="23"/>
        <v>97.2</v>
      </c>
      <c r="K93" s="39">
        <f t="shared" si="23"/>
        <v>100</v>
      </c>
      <c r="L93" s="39">
        <f t="shared" si="23"/>
        <v>99.7</v>
      </c>
      <c r="M93" s="39">
        <f t="shared" si="23"/>
        <v>98.6</v>
      </c>
      <c r="N93" s="39">
        <f t="shared" si="23"/>
        <v>88.4</v>
      </c>
      <c r="O93" s="39">
        <f t="shared" si="23"/>
        <v>98.2</v>
      </c>
      <c r="P93" s="39">
        <f t="shared" si="23"/>
        <v>100</v>
      </c>
      <c r="Q93" s="39">
        <f t="shared" si="23"/>
        <v>100</v>
      </c>
      <c r="R93" s="50">
        <f t="shared" si="23"/>
        <v>100</v>
      </c>
      <c r="S93" s="39">
        <f t="shared" si="23"/>
        <v>100</v>
      </c>
      <c r="T93" s="50">
        <f t="shared" si="23"/>
        <v>100</v>
      </c>
      <c r="U93" s="39">
        <f t="shared" si="23"/>
        <v>100</v>
      </c>
      <c r="V93" s="39">
        <f t="shared" si="23"/>
        <v>100</v>
      </c>
      <c r="W93" s="39">
        <f t="shared" si="23"/>
        <v>84.6</v>
      </c>
      <c r="X93" s="39">
        <f t="shared" si="23"/>
        <v>98.4</v>
      </c>
      <c r="Y93" s="33">
        <f>ROUND((SUM(F93:X93)/19),1)</f>
        <v>97.8</v>
      </c>
    </row>
    <row r="94" spans="1:25" outlineLevel="1">
      <c r="A94" s="70"/>
      <c r="B94" s="71"/>
      <c r="C94" s="71"/>
      <c r="D94" s="72"/>
      <c r="E94" s="42" t="s">
        <v>29</v>
      </c>
      <c r="F94" s="44">
        <v>465</v>
      </c>
      <c r="G94" s="44">
        <v>516</v>
      </c>
      <c r="H94" s="44">
        <v>70</v>
      </c>
      <c r="I94" s="44">
        <v>600</v>
      </c>
      <c r="J94" s="44">
        <v>36</v>
      </c>
      <c r="K94" s="44">
        <v>294</v>
      </c>
      <c r="L94" s="44">
        <v>600</v>
      </c>
      <c r="M94" s="44">
        <v>70</v>
      </c>
      <c r="N94" s="44">
        <v>86</v>
      </c>
      <c r="O94" s="44">
        <v>218</v>
      </c>
      <c r="P94" s="44">
        <v>56</v>
      </c>
      <c r="Q94" s="44">
        <v>437</v>
      </c>
      <c r="R94" s="52">
        <v>89</v>
      </c>
      <c r="S94" s="44">
        <v>100</v>
      </c>
      <c r="T94" s="52">
        <v>122</v>
      </c>
      <c r="U94" s="44">
        <v>61</v>
      </c>
      <c r="V94" s="44">
        <v>103</v>
      </c>
      <c r="W94" s="44">
        <v>26</v>
      </c>
      <c r="X94" s="44">
        <v>61</v>
      </c>
      <c r="Y94" s="33">
        <f>SUM(F94:X94)</f>
        <v>4010</v>
      </c>
    </row>
    <row r="95" spans="1:25" ht="22.5" outlineLevel="1">
      <c r="A95" s="70"/>
      <c r="B95" s="71"/>
      <c r="C95" s="71"/>
      <c r="D95" s="72"/>
      <c r="E95" s="42" t="s">
        <v>81</v>
      </c>
      <c r="F95" s="44">
        <v>463</v>
      </c>
      <c r="G95" s="44">
        <v>512</v>
      </c>
      <c r="H95" s="44">
        <v>67</v>
      </c>
      <c r="I95" s="44">
        <v>593</v>
      </c>
      <c r="J95" s="44">
        <v>35</v>
      </c>
      <c r="K95" s="44">
        <v>294</v>
      </c>
      <c r="L95" s="44">
        <v>598</v>
      </c>
      <c r="M95" s="44">
        <v>69</v>
      </c>
      <c r="N95" s="44">
        <v>76</v>
      </c>
      <c r="O95" s="44">
        <v>214</v>
      </c>
      <c r="P95" s="44">
        <v>56</v>
      </c>
      <c r="Q95" s="44">
        <v>437</v>
      </c>
      <c r="R95" s="52">
        <v>89</v>
      </c>
      <c r="S95" s="44">
        <v>100</v>
      </c>
      <c r="T95" s="52">
        <v>122</v>
      </c>
      <c r="U95" s="44">
        <v>61</v>
      </c>
      <c r="V95" s="44">
        <v>103</v>
      </c>
      <c r="W95" s="44">
        <v>22</v>
      </c>
      <c r="X95" s="44">
        <v>60</v>
      </c>
      <c r="Y95" s="33">
        <f>SUM(F95:X95)</f>
        <v>3971</v>
      </c>
    </row>
    <row r="96" spans="1:25" ht="32.25" customHeight="1">
      <c r="A96" s="70"/>
      <c r="B96" s="71"/>
      <c r="C96" s="71"/>
      <c r="D96" s="72"/>
      <c r="E96" s="38" t="s">
        <v>148</v>
      </c>
      <c r="F96" s="39">
        <f t="shared" ref="F96:X96" si="24">ROUND(F98/F97*100,1)</f>
        <v>100</v>
      </c>
      <c r="G96" s="39">
        <f t="shared" si="24"/>
        <v>99.8</v>
      </c>
      <c r="H96" s="39">
        <f t="shared" si="24"/>
        <v>98.6</v>
      </c>
      <c r="I96" s="39">
        <f t="shared" si="24"/>
        <v>97.2</v>
      </c>
      <c r="J96" s="39">
        <f t="shared" si="24"/>
        <v>100</v>
      </c>
      <c r="K96" s="39">
        <f t="shared" si="24"/>
        <v>100</v>
      </c>
      <c r="L96" s="39">
        <f t="shared" si="24"/>
        <v>100</v>
      </c>
      <c r="M96" s="39">
        <f t="shared" si="24"/>
        <v>98.6</v>
      </c>
      <c r="N96" s="39">
        <f t="shared" si="24"/>
        <v>88.4</v>
      </c>
      <c r="O96" s="39">
        <f t="shared" si="24"/>
        <v>99.1</v>
      </c>
      <c r="P96" s="39">
        <f t="shared" si="24"/>
        <v>100</v>
      </c>
      <c r="Q96" s="39">
        <f t="shared" si="24"/>
        <v>100</v>
      </c>
      <c r="R96" s="50">
        <f t="shared" si="24"/>
        <v>100</v>
      </c>
      <c r="S96" s="39">
        <f t="shared" si="24"/>
        <v>100</v>
      </c>
      <c r="T96" s="50">
        <f t="shared" si="24"/>
        <v>100</v>
      </c>
      <c r="U96" s="39">
        <f t="shared" si="24"/>
        <v>100</v>
      </c>
      <c r="V96" s="39">
        <f t="shared" si="24"/>
        <v>100</v>
      </c>
      <c r="W96" s="39">
        <f t="shared" si="24"/>
        <v>96.2</v>
      </c>
      <c r="X96" s="39">
        <f t="shared" si="24"/>
        <v>100</v>
      </c>
      <c r="Y96" s="33">
        <f>ROUND((SUM(F96:X96)/19),1)</f>
        <v>98.8</v>
      </c>
    </row>
    <row r="97" spans="1:25" hidden="1" outlineLevel="1">
      <c r="A97" s="70"/>
      <c r="B97" s="71"/>
      <c r="C97" s="71"/>
      <c r="D97" s="72"/>
      <c r="E97" s="42" t="s">
        <v>29</v>
      </c>
      <c r="F97" s="44">
        <v>465</v>
      </c>
      <c r="G97" s="44">
        <v>516</v>
      </c>
      <c r="H97" s="44">
        <v>70</v>
      </c>
      <c r="I97" s="44">
        <v>600</v>
      </c>
      <c r="J97" s="44">
        <v>36</v>
      </c>
      <c r="K97" s="44">
        <v>294</v>
      </c>
      <c r="L97" s="44">
        <v>600</v>
      </c>
      <c r="M97" s="44">
        <v>70</v>
      </c>
      <c r="N97" s="44">
        <v>86</v>
      </c>
      <c r="O97" s="44">
        <v>218</v>
      </c>
      <c r="P97" s="44">
        <v>56</v>
      </c>
      <c r="Q97" s="44">
        <v>437</v>
      </c>
      <c r="R97" s="52">
        <v>89</v>
      </c>
      <c r="S97" s="44">
        <v>100</v>
      </c>
      <c r="T97" s="52">
        <v>122</v>
      </c>
      <c r="U97" s="44">
        <v>61</v>
      </c>
      <c r="V97" s="44">
        <v>103</v>
      </c>
      <c r="W97" s="44">
        <v>26</v>
      </c>
      <c r="X97" s="44">
        <v>61</v>
      </c>
      <c r="Y97" s="33">
        <f>SUM(F97:X97)</f>
        <v>4010</v>
      </c>
    </row>
    <row r="98" spans="1:25" ht="22.5" hidden="1" outlineLevel="1">
      <c r="A98" s="70"/>
      <c r="B98" s="71"/>
      <c r="C98" s="71"/>
      <c r="D98" s="72"/>
      <c r="E98" s="42" t="s">
        <v>82</v>
      </c>
      <c r="F98" s="44">
        <v>465</v>
      </c>
      <c r="G98" s="44">
        <v>515</v>
      </c>
      <c r="H98" s="44">
        <v>69</v>
      </c>
      <c r="I98" s="44">
        <v>583</v>
      </c>
      <c r="J98" s="44">
        <v>36</v>
      </c>
      <c r="K98" s="44">
        <v>294</v>
      </c>
      <c r="L98" s="44">
        <v>600</v>
      </c>
      <c r="M98" s="44">
        <v>69</v>
      </c>
      <c r="N98" s="44">
        <v>76</v>
      </c>
      <c r="O98" s="44">
        <v>216</v>
      </c>
      <c r="P98" s="44">
        <v>56</v>
      </c>
      <c r="Q98" s="44">
        <v>437</v>
      </c>
      <c r="R98" s="52">
        <v>89</v>
      </c>
      <c r="S98" s="44">
        <v>100</v>
      </c>
      <c r="T98" s="52">
        <v>122</v>
      </c>
      <c r="U98" s="44">
        <v>61</v>
      </c>
      <c r="V98" s="44">
        <v>103</v>
      </c>
      <c r="W98" s="44">
        <v>25</v>
      </c>
      <c r="X98" s="44">
        <v>61</v>
      </c>
      <c r="Y98" s="33">
        <f>SUM(F98:X98)</f>
        <v>3977</v>
      </c>
    </row>
    <row r="99" spans="1:25" ht="42" customHeight="1" collapsed="1">
      <c r="A99" s="70"/>
      <c r="B99" s="71"/>
      <c r="C99" s="71"/>
      <c r="D99" s="72"/>
      <c r="E99" s="38" t="s">
        <v>125</v>
      </c>
      <c r="F99" s="39">
        <f t="shared" ref="F99:X99" si="25">ROUND(F101/F100*100,1)</f>
        <v>99.4</v>
      </c>
      <c r="G99" s="39">
        <f t="shared" si="25"/>
        <v>99</v>
      </c>
      <c r="H99" s="39">
        <f t="shared" si="25"/>
        <v>98.6</v>
      </c>
      <c r="I99" s="39">
        <f t="shared" si="25"/>
        <v>99.3</v>
      </c>
      <c r="J99" s="39">
        <f t="shared" si="25"/>
        <v>94.4</v>
      </c>
      <c r="K99" s="39">
        <f t="shared" si="25"/>
        <v>100</v>
      </c>
      <c r="L99" s="39">
        <f t="shared" si="25"/>
        <v>100</v>
      </c>
      <c r="M99" s="39">
        <f t="shared" si="25"/>
        <v>98.6</v>
      </c>
      <c r="N99" s="39">
        <f t="shared" si="25"/>
        <v>88.4</v>
      </c>
      <c r="O99" s="39">
        <f t="shared" si="25"/>
        <v>99.1</v>
      </c>
      <c r="P99" s="39">
        <f t="shared" si="25"/>
        <v>100</v>
      </c>
      <c r="Q99" s="39">
        <f t="shared" si="25"/>
        <v>100</v>
      </c>
      <c r="R99" s="50">
        <f t="shared" si="25"/>
        <v>100</v>
      </c>
      <c r="S99" s="39">
        <f t="shared" si="25"/>
        <v>100</v>
      </c>
      <c r="T99" s="50">
        <f t="shared" si="25"/>
        <v>100</v>
      </c>
      <c r="U99" s="39">
        <f t="shared" si="25"/>
        <v>100</v>
      </c>
      <c r="V99" s="39">
        <f t="shared" si="25"/>
        <v>100</v>
      </c>
      <c r="W99" s="39">
        <f t="shared" si="25"/>
        <v>92.3</v>
      </c>
      <c r="X99" s="39">
        <f t="shared" si="25"/>
        <v>100</v>
      </c>
      <c r="Y99" s="33">
        <f>ROUND((SUM(F99:X99)/19),1)</f>
        <v>98.4</v>
      </c>
    </row>
    <row r="100" spans="1:25" hidden="1" outlineLevel="1">
      <c r="A100" s="70"/>
      <c r="B100" s="71"/>
      <c r="C100" s="71"/>
      <c r="D100" s="72"/>
      <c r="E100" s="48" t="s">
        <v>29</v>
      </c>
      <c r="F100" s="44">
        <v>465</v>
      </c>
      <c r="G100" s="44">
        <v>516</v>
      </c>
      <c r="H100" s="44">
        <v>70</v>
      </c>
      <c r="I100" s="44">
        <v>600</v>
      </c>
      <c r="J100" s="44">
        <v>36</v>
      </c>
      <c r="K100" s="44">
        <v>294</v>
      </c>
      <c r="L100" s="44">
        <v>600</v>
      </c>
      <c r="M100" s="44">
        <v>70</v>
      </c>
      <c r="N100" s="44">
        <v>86</v>
      </c>
      <c r="O100" s="44">
        <v>218</v>
      </c>
      <c r="P100" s="44">
        <v>56</v>
      </c>
      <c r="Q100" s="44">
        <v>437</v>
      </c>
      <c r="R100" s="52">
        <v>89</v>
      </c>
      <c r="S100" s="44">
        <v>100</v>
      </c>
      <c r="T100" s="52">
        <v>122</v>
      </c>
      <c r="U100" s="44">
        <v>61</v>
      </c>
      <c r="V100" s="44">
        <v>103</v>
      </c>
      <c r="W100" s="44">
        <v>26</v>
      </c>
      <c r="X100" s="44">
        <v>61</v>
      </c>
      <c r="Y100" s="33">
        <f>SUM(F100:X100)</f>
        <v>4010</v>
      </c>
    </row>
    <row r="101" spans="1:25" ht="22.5" hidden="1" outlineLevel="1">
      <c r="A101" s="70"/>
      <c r="B101" s="71"/>
      <c r="C101" s="71"/>
      <c r="D101" s="72"/>
      <c r="E101" s="48" t="s">
        <v>83</v>
      </c>
      <c r="F101" s="44">
        <v>462</v>
      </c>
      <c r="G101" s="44">
        <v>511</v>
      </c>
      <c r="H101" s="44">
        <v>69</v>
      </c>
      <c r="I101" s="44">
        <v>596</v>
      </c>
      <c r="J101" s="44">
        <v>34</v>
      </c>
      <c r="K101" s="44">
        <v>294</v>
      </c>
      <c r="L101" s="44">
        <v>600</v>
      </c>
      <c r="M101" s="44">
        <v>69</v>
      </c>
      <c r="N101" s="44">
        <v>76</v>
      </c>
      <c r="O101" s="44">
        <v>216</v>
      </c>
      <c r="P101" s="44">
        <v>56</v>
      </c>
      <c r="Q101" s="44">
        <v>437</v>
      </c>
      <c r="R101" s="52">
        <v>89</v>
      </c>
      <c r="S101" s="44">
        <v>100</v>
      </c>
      <c r="T101" s="52">
        <v>122</v>
      </c>
      <c r="U101" s="44">
        <v>61</v>
      </c>
      <c r="V101" s="44">
        <v>103</v>
      </c>
      <c r="W101" s="44">
        <v>24</v>
      </c>
      <c r="X101" s="44">
        <v>61</v>
      </c>
      <c r="Y101" s="33">
        <f>SUM(F101:X101)</f>
        <v>3980</v>
      </c>
    </row>
    <row r="102" spans="1:25" collapsed="1"/>
  </sheetData>
  <mergeCells count="33">
    <mergeCell ref="B92:B101"/>
    <mergeCell ref="C92:C101"/>
    <mergeCell ref="D93:D95"/>
    <mergeCell ref="D96:D98"/>
    <mergeCell ref="D99:D101"/>
    <mergeCell ref="D68:D73"/>
    <mergeCell ref="D79:D81"/>
    <mergeCell ref="B82:B91"/>
    <mergeCell ref="C82:C91"/>
    <mergeCell ref="D83:D85"/>
    <mergeCell ref="D86:D88"/>
    <mergeCell ref="D89:D91"/>
    <mergeCell ref="A1:E1"/>
    <mergeCell ref="Y1:Y4"/>
    <mergeCell ref="A2:E2"/>
    <mergeCell ref="A3:E3"/>
    <mergeCell ref="A4:E4"/>
    <mergeCell ref="A5:A101"/>
    <mergeCell ref="B6:B53"/>
    <mergeCell ref="C7:C44"/>
    <mergeCell ref="D8:D23"/>
    <mergeCell ref="D24:D44"/>
    <mergeCell ref="C45:C49"/>
    <mergeCell ref="D45:D49"/>
    <mergeCell ref="C50:C53"/>
    <mergeCell ref="D50:D53"/>
    <mergeCell ref="B54:B66"/>
    <mergeCell ref="C54:C66"/>
    <mergeCell ref="D55:D60"/>
    <mergeCell ref="D61:D63"/>
    <mergeCell ref="D64:D66"/>
    <mergeCell ref="B67:B81"/>
    <mergeCell ref="C67:C81"/>
  </mergeCells>
  <conditionalFormatting sqref="A5:X5">
    <cfRule type="dataBar" priority="2">
      <dataBar>
        <cfvo type="min" val="0"/>
        <cfvo type="max" val="0"/>
        <color rgb="FF008AEF"/>
      </dataBar>
      <extLst>
        <ext xmlns:x14="http://schemas.microsoft.com/office/spreadsheetml/2009/9/main" uri="{B025F937-C7B1-47D3-B67F-A62EFF666E3E}">
          <x14:id>{C93902BB-B924-45B7-AE00-CCAB10C4E445}</x14:id>
        </ext>
      </extLst>
    </cfRule>
  </conditionalFormatting>
  <conditionalFormatting sqref="A5:Y5">
    <cfRule type="dataBar" priority="1">
      <dataBar>
        <cfvo type="min" val="0"/>
        <cfvo type="max" val="0"/>
        <color rgb="FF638EC6"/>
      </dataBar>
      <extLst>
        <ext xmlns:x14="http://schemas.microsoft.com/office/spreadsheetml/2009/9/main" uri="{B025F937-C7B1-47D3-B67F-A62EFF666E3E}">
          <x14:id>{2AAA7854-6CD9-41C5-A55D-1E2AC2592957}</x14:id>
        </ext>
      </extLst>
    </cfRule>
  </conditionalFormatting>
  <pageMargins left="0.31496062992125984" right="0.31496062992125984" top="0.55118110236220474" bottom="0" header="0.31496062992125984" footer="0"/>
  <pageSetup paperSize="9" fitToWidth="20" fitToHeight="2" orientation="landscape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93902BB-B924-45B7-AE00-CCAB10C4E445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A5:X5</xm:sqref>
        </x14:conditionalFormatting>
        <x14:conditionalFormatting xmlns:xm="http://schemas.microsoft.com/office/excel/2006/main">
          <x14:cfRule type="dataBar" id="{2AAA7854-6CD9-41C5-A55D-1E2AC259295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A5:Y5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B21"/>
  <sheetViews>
    <sheetView topLeftCell="A7" zoomScale="85" zoomScaleNormal="85" workbookViewId="0">
      <selection activeCell="B22" sqref="B22"/>
    </sheetView>
  </sheetViews>
  <sheetFormatPr defaultColWidth="23.140625" defaultRowHeight="15"/>
  <cols>
    <col min="1" max="1" width="42.7109375" style="10" customWidth="1"/>
    <col min="2" max="2" width="23.140625" style="11"/>
    <col min="3" max="16384" width="23.140625" style="10"/>
  </cols>
  <sheetData>
    <row r="1" spans="1:2" s="22" customFormat="1" ht="283.5" customHeight="1">
      <c r="A1" s="26" t="s">
        <v>126</v>
      </c>
      <c r="B1" s="17" t="s">
        <v>110</v>
      </c>
    </row>
    <row r="2" spans="1:2" ht="45">
      <c r="A2" s="1" t="s">
        <v>141</v>
      </c>
      <c r="B2" s="3">
        <v>79.599999999999994</v>
      </c>
    </row>
    <row r="3" spans="1:2" ht="45">
      <c r="A3" s="1" t="s">
        <v>135</v>
      </c>
      <c r="B3" s="3">
        <v>80.8</v>
      </c>
    </row>
    <row r="4" spans="1:2" ht="30">
      <c r="A4" s="1" t="s">
        <v>143</v>
      </c>
      <c r="B4" s="3">
        <v>82.2</v>
      </c>
    </row>
    <row r="5" spans="1:2" ht="30">
      <c r="A5" s="1" t="s">
        <v>129</v>
      </c>
      <c r="B5" s="3">
        <v>85.5</v>
      </c>
    </row>
    <row r="6" spans="1:2" ht="45">
      <c r="A6" s="1" t="s">
        <v>140</v>
      </c>
      <c r="B6" s="3">
        <v>87.2</v>
      </c>
    </row>
    <row r="7" spans="1:2" ht="45">
      <c r="A7" s="1" t="s">
        <v>144</v>
      </c>
      <c r="B7" s="3">
        <v>89.4</v>
      </c>
    </row>
    <row r="8" spans="1:2" ht="45">
      <c r="A8" s="1" t="s">
        <v>137</v>
      </c>
      <c r="B8" s="3">
        <v>89.9</v>
      </c>
    </row>
    <row r="9" spans="1:2" ht="30">
      <c r="A9" s="1" t="s">
        <v>136</v>
      </c>
      <c r="B9" s="3">
        <v>90.8</v>
      </c>
    </row>
    <row r="10" spans="1:2" ht="30">
      <c r="A10" s="1" t="s">
        <v>130</v>
      </c>
      <c r="B10" s="3">
        <v>92.4</v>
      </c>
    </row>
    <row r="11" spans="1:2" ht="30">
      <c r="A11" s="1" t="s">
        <v>134</v>
      </c>
      <c r="B11" s="3">
        <v>92.5</v>
      </c>
    </row>
    <row r="12" spans="1:2" ht="60">
      <c r="A12" s="1" t="s">
        <v>132</v>
      </c>
      <c r="B12" s="3">
        <v>93.3</v>
      </c>
    </row>
    <row r="13" spans="1:2" ht="60">
      <c r="A13" s="1" t="s">
        <v>127</v>
      </c>
      <c r="B13" s="3">
        <v>94.2</v>
      </c>
    </row>
    <row r="14" spans="1:2" ht="30">
      <c r="A14" s="1" t="s">
        <v>142</v>
      </c>
      <c r="B14" s="3">
        <v>94.4</v>
      </c>
    </row>
    <row r="15" spans="1:2" ht="60">
      <c r="A15" s="1" t="s">
        <v>138</v>
      </c>
      <c r="B15" s="3">
        <v>95.9</v>
      </c>
    </row>
    <row r="16" spans="1:2" ht="45">
      <c r="A16" s="1" t="s">
        <v>131</v>
      </c>
      <c r="B16" s="3">
        <v>96.7</v>
      </c>
    </row>
    <row r="17" spans="1:2" ht="45">
      <c r="A17" s="1" t="s">
        <v>139</v>
      </c>
      <c r="B17" s="3">
        <v>97.3</v>
      </c>
    </row>
    <row r="18" spans="1:2" ht="30">
      <c r="A18" s="1" t="s">
        <v>128</v>
      </c>
      <c r="B18" s="3">
        <v>97.7</v>
      </c>
    </row>
    <row r="19" spans="1:2" ht="30">
      <c r="A19" s="1" t="s">
        <v>133</v>
      </c>
      <c r="B19" s="3">
        <v>98.2</v>
      </c>
    </row>
    <row r="20" spans="1:2" ht="45">
      <c r="A20" s="1" t="s">
        <v>145</v>
      </c>
      <c r="B20" s="3">
        <v>99.1</v>
      </c>
    </row>
    <row r="21" spans="1:2">
      <c r="A21" s="1" t="s">
        <v>86</v>
      </c>
      <c r="B21" s="57">
        <v>91</v>
      </c>
    </row>
  </sheetData>
  <sortState ref="A2:B20">
    <sortCondition ref="B2"/>
  </sortState>
  <conditionalFormatting sqref="B1:B1048576">
    <cfRule type="dataBar" priority="2">
      <dataBar>
        <cfvo type="min" val="0"/>
        <cfvo type="max" val="0"/>
        <color rgb="FF008AEF"/>
      </dataBar>
      <extLst>
        <ext xmlns:x14="http://schemas.microsoft.com/office/spreadsheetml/2009/9/main" uri="{B025F937-C7B1-47D3-B67F-A62EFF666E3E}">
          <x14:id>{D3BD4A5B-7C50-4D3F-AC48-418E07039EE1}</x14:id>
        </ext>
      </extLst>
    </cfRule>
  </conditionalFormatting>
  <conditionalFormatting sqref="B1:B1048576">
    <cfRule type="dataBar" priority="1">
      <dataBar>
        <cfvo type="min" val="0"/>
        <cfvo type="max" val="0"/>
        <color rgb="FF638EC6"/>
      </dataBar>
      <extLst>
        <ext xmlns:x14="http://schemas.microsoft.com/office/spreadsheetml/2009/9/main" uri="{B025F937-C7B1-47D3-B67F-A62EFF666E3E}">
          <x14:id>{CB25B0F6-42BA-433F-AA4E-765939BE8F36}</x14:id>
        </ext>
      </extLst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3BD4A5B-7C50-4D3F-AC48-418E07039EE1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B1:B1048576</xm:sqref>
        </x14:conditionalFormatting>
        <x14:conditionalFormatting xmlns:xm="http://schemas.microsoft.com/office/excel/2006/main">
          <x14:cfRule type="dataBar" id="{CB25B0F6-42BA-433F-AA4E-765939BE8F3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B1:B1048576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0</vt:lpstr>
      <vt:lpstr>трансп</vt:lpstr>
      <vt:lpstr>рейтинг</vt:lpstr>
      <vt:lpstr>Лист1</vt:lpstr>
      <vt:lpstr>трансп!Заголовки_для_печати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Лайла</cp:lastModifiedBy>
  <cp:lastPrinted>2019-10-08T21:36:06Z</cp:lastPrinted>
  <dcterms:created xsi:type="dcterms:W3CDTF">2019-10-07T22:19:28Z</dcterms:created>
  <dcterms:modified xsi:type="dcterms:W3CDTF">2019-11-19T14:54:53Z</dcterms:modified>
</cp:coreProperties>
</file>